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202300"/>
  <mc:AlternateContent xmlns:mc="http://schemas.openxmlformats.org/markup-compatibility/2006">
    <mc:Choice Requires="x15">
      <x15ac:absPath xmlns:x15ac="http://schemas.microsoft.com/office/spreadsheetml/2010/11/ac" url="\\albertaforest.internal\users\RedirectedFolders\cvonsass\Desktop\SECOR Assessment Excel\"/>
    </mc:Choice>
  </mc:AlternateContent>
  <xr:revisionPtr revIDLastSave="0" documentId="13_ncr:1_{FDA1C8DD-4D31-4D85-8449-9981AFFD3A96}" xr6:coauthVersionLast="47" xr6:coauthVersionMax="47" xr10:uidLastSave="{00000000-0000-0000-0000-000000000000}"/>
  <bookViews>
    <workbookView xWindow="31800" yWindow="840" windowWidth="20370" windowHeight="12870" firstSheet="2" activeTab="4" xr2:uid="{190C4A3C-4324-41AB-B237-5B7FB6601632}"/>
  </bookViews>
  <sheets>
    <sheet name="Completion Instructions" sheetId="2" r:id="rId1"/>
    <sheet name="Cover Page" sheetId="1" r:id="rId2"/>
    <sheet name="Code of Ethics" sheetId="3" r:id="rId3"/>
    <sheet name="Information Page" sheetId="4" r:id="rId4"/>
    <sheet name="SECOR Protocol" sheetId="8" r:id="rId5"/>
    <sheet name="Scoring Summary" sheetId="6" r:id="rId6"/>
    <sheet name="Hide" sheetId="12" state="hidden" r:id="rId7"/>
  </sheets>
  <definedNames>
    <definedName name="_Hlk105674278" localSheetId="4">'SECOR Protocol'!#REF!</definedName>
    <definedName name="_Hlk105770817" localSheetId="4">'SECOR Protocol'!$A$112</definedName>
    <definedName name="_Hlk105770899" localSheetId="4">'SECOR Protocol'!$A$116</definedName>
    <definedName name="_Hlk105770950" localSheetId="4">'SECOR Protocol'!$A$119</definedName>
    <definedName name="_Hlk105771009" localSheetId="4">'SECOR Protocol'!#REF!</definedName>
    <definedName name="_Hlk105772718" localSheetId="4">'SECOR Protocol'!$A$40</definedName>
    <definedName name="_Hlk105786033" localSheetId="4">'SECOR Protocol'!$A$59</definedName>
    <definedName name="_Hlk105786368" localSheetId="4">'SECOR Protocol'!$A$232</definedName>
    <definedName name="_Hlk161828108" localSheetId="4">'SECOR Protocol'!#REF!</definedName>
    <definedName name="_Hlk161908493" localSheetId="4">'SECOR Protocol'!#REF!</definedName>
    <definedName name="_Hlk530031251" localSheetId="4">'SECOR Protocol'!$B$3</definedName>
    <definedName name="_Hlk530031334" localSheetId="4">'SECOR Protocol'!$B$146</definedName>
    <definedName name="_Hlk530032580" localSheetId="4">'SECOR Protocol'!$B$179</definedName>
    <definedName name="_Hlk530033096" localSheetId="4">'SECOR Protocol'!$D$195</definedName>
    <definedName name="_Hlk530033283" localSheetId="4">'SECOR Protocol'!#REF!</definedName>
    <definedName name="_Hlk530033537" localSheetId="4">'SECOR Protocol'!$B$315</definedName>
    <definedName name="_Hlk530033749" localSheetId="4">'SECOR Protocol'!#REF!</definedName>
    <definedName name="_Hlk530036746" localSheetId="4">'SECOR Protocol'!#REF!</definedName>
    <definedName name="_Hlk530983707" localSheetId="4">'SECOR Protocol'!$A$284</definedName>
    <definedName name="_Hlk530985001" localSheetId="4">'SECOR Protocol'!$A$320</definedName>
    <definedName name="_Hlk530985731" localSheetId="4">'SECOR Protocol'!#REF!</definedName>
    <definedName name="_Hlk530986219" localSheetId="4">'SECOR Protocol'!#REF!</definedName>
    <definedName name="Text1" localSheetId="3">'Information Page'!$A$3</definedName>
    <definedName name="Text10" localSheetId="5">'Scoring Summary'!$C$7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 i="6" l="1"/>
  <c r="B7" i="4"/>
  <c r="D142" i="8"/>
  <c r="E140" i="8"/>
  <c r="B12" i="4"/>
  <c r="A49" i="3"/>
  <c r="A35" i="3"/>
  <c r="E85" i="8" l="1"/>
  <c r="D69" i="12" a="1"/>
  <c r="D69" i="12" s="1"/>
  <c r="D70" i="12" a="1"/>
  <c r="D70" i="12" s="1"/>
  <c r="D71" i="12" a="1"/>
  <c r="D71" i="12" s="1"/>
  <c r="D72" i="12" a="1"/>
  <c r="D72" i="12" s="1"/>
  <c r="D73" i="12" a="1"/>
  <c r="D73" i="12" s="1"/>
  <c r="D74" i="12" a="1"/>
  <c r="D74" i="12" s="1"/>
  <c r="D75" i="12" a="1"/>
  <c r="D75" i="12" s="1"/>
  <c r="D76" i="12" a="1"/>
  <c r="D76" i="12" s="1"/>
  <c r="D77" i="12" a="1"/>
  <c r="D77" i="12" s="1"/>
  <c r="D78" i="12" a="1"/>
  <c r="D78" i="12" s="1"/>
  <c r="D79" i="12" a="1"/>
  <c r="D79" i="12" s="1"/>
  <c r="D80" i="12" a="1"/>
  <c r="D80" i="12" s="1"/>
  <c r="E3" i="12"/>
  <c r="E4" i="12"/>
  <c r="E5" i="12"/>
  <c r="E6" i="12"/>
  <c r="E7" i="12"/>
  <c r="E8" i="12"/>
  <c r="E9" i="12"/>
  <c r="E10" i="12"/>
  <c r="E11" i="12"/>
  <c r="E12" i="12"/>
  <c r="E13" i="12"/>
  <c r="E14" i="12"/>
  <c r="E15" i="12"/>
  <c r="E16" i="12"/>
  <c r="E17" i="12"/>
  <c r="E18" i="12"/>
  <c r="E19" i="12"/>
  <c r="E20" i="12"/>
  <c r="E21" i="12"/>
  <c r="E22" i="12"/>
  <c r="E23" i="12"/>
  <c r="E24" i="12"/>
  <c r="E25" i="12"/>
  <c r="E26" i="12"/>
  <c r="E27" i="12"/>
  <c r="E28" i="12"/>
  <c r="E29" i="12"/>
  <c r="E30" i="12"/>
  <c r="E31" i="12"/>
  <c r="E32" i="12"/>
  <c r="E33" i="12"/>
  <c r="E34" i="12"/>
  <c r="E35" i="12"/>
  <c r="E36" i="12"/>
  <c r="E37" i="12"/>
  <c r="E38" i="12"/>
  <c r="E39" i="12"/>
  <c r="E40" i="12"/>
  <c r="E41" i="12"/>
  <c r="E42" i="12"/>
  <c r="E43" i="12"/>
  <c r="E44" i="12"/>
  <c r="E45" i="12"/>
  <c r="E46" i="12"/>
  <c r="E47" i="12"/>
  <c r="E48" i="12"/>
  <c r="E49" i="12"/>
  <c r="E50" i="12"/>
  <c r="E51" i="12"/>
  <c r="E52" i="12"/>
  <c r="E53" i="12"/>
  <c r="E54" i="12"/>
  <c r="E55" i="12"/>
  <c r="E56" i="12"/>
  <c r="E57" i="12"/>
  <c r="E58" i="12"/>
  <c r="E59" i="12"/>
  <c r="E60" i="12"/>
  <c r="E61" i="12"/>
  <c r="E62" i="12"/>
  <c r="E63" i="12"/>
  <c r="E64" i="12"/>
  <c r="E65" i="12"/>
  <c r="E66" i="12"/>
  <c r="E67" i="12"/>
  <c r="E68" i="12"/>
  <c r="E69" i="12"/>
  <c r="E70" i="12"/>
  <c r="E71" i="12"/>
  <c r="E72" i="12"/>
  <c r="E73" i="12"/>
  <c r="E74" i="12"/>
  <c r="E75" i="12"/>
  <c r="E76" i="12"/>
  <c r="E77" i="12"/>
  <c r="E78" i="12"/>
  <c r="E79" i="12"/>
  <c r="E80" i="12"/>
  <c r="E2" i="12"/>
  <c r="D183" i="8"/>
  <c r="B3" i="6"/>
  <c r="D30" i="12" a="1"/>
  <c r="D2" i="12" a="1"/>
  <c r="D20" i="12" a="1"/>
  <c r="D24" i="12" a="1"/>
  <c r="D68" i="12" a="1"/>
  <c r="D28" i="12" a="1"/>
  <c r="D16" i="12" a="1"/>
  <c r="D17" i="12" a="1"/>
  <c r="D52" i="12" a="1"/>
  <c r="D45" i="12" a="1"/>
  <c r="D55" i="12" a="1"/>
  <c r="D40" i="12" a="1"/>
  <c r="D29" i="12" a="1"/>
  <c r="D37" i="12" a="1"/>
  <c r="D48" i="12" a="1"/>
  <c r="D19" i="12" a="1"/>
  <c r="D21" i="12" a="1"/>
  <c r="D32" i="12" a="1"/>
  <c r="D65" i="12" a="1"/>
  <c r="D60" i="12" a="1"/>
  <c r="D11" i="12" a="1"/>
  <c r="D35" i="12" a="1"/>
  <c r="D51" i="12" a="1"/>
  <c r="D38" i="12" a="1"/>
  <c r="D57" i="12" a="1"/>
  <c r="D47" i="12" a="1"/>
  <c r="D7" i="12" a="1"/>
  <c r="D18" i="12" a="1"/>
  <c r="D8" i="12" a="1"/>
  <c r="D6" i="12" a="1"/>
  <c r="D54" i="12" a="1"/>
  <c r="D66" i="12" a="1"/>
  <c r="D50" i="12" a="1"/>
  <c r="D26" i="12" a="1"/>
  <c r="D53" i="12" a="1"/>
  <c r="D59" i="12" a="1"/>
  <c r="D61" i="12" a="1"/>
  <c r="D14" i="12" a="1"/>
  <c r="D34" i="12" a="1"/>
  <c r="D4" i="12" a="1"/>
  <c r="D56" i="12" a="1"/>
  <c r="D63" i="12" a="1"/>
  <c r="D15" i="12" a="1"/>
  <c r="D62" i="12" a="1"/>
  <c r="D44" i="12" a="1"/>
  <c r="D33" i="12" a="1"/>
  <c r="D39" i="12" a="1"/>
  <c r="D10" i="12" a="1"/>
  <c r="D31" i="12" a="1"/>
  <c r="D13" i="12" a="1"/>
  <c r="D41" i="12" a="1"/>
  <c r="D67" i="12" a="1"/>
  <c r="D12" i="12" a="1"/>
  <c r="D9" i="12" a="1"/>
  <c r="D25" i="12" a="1"/>
  <c r="D36" i="12" a="1"/>
  <c r="D49" i="12" a="1"/>
  <c r="D23" i="12" a="1"/>
  <c r="D64" i="12" a="1"/>
  <c r="D43" i="12" a="1"/>
  <c r="D58" i="12" a="1"/>
  <c r="D22" i="12" a="1"/>
  <c r="D5" i="12" a="1"/>
  <c r="D27" i="12" a="1"/>
  <c r="D3" i="12" a="1"/>
  <c r="D42" i="12" a="1"/>
  <c r="D46" i="12" a="1"/>
  <c r="D49" i="12" l="1"/>
  <c r="D60" i="12"/>
  <c r="D54" i="12"/>
  <c r="D48" i="12"/>
  <c r="D42" i="12"/>
  <c r="D36" i="12"/>
  <c r="D30" i="12"/>
  <c r="D24" i="12"/>
  <c r="D18" i="12"/>
  <c r="D12" i="12"/>
  <c r="D6" i="12"/>
  <c r="D63" i="12"/>
  <c r="D51" i="12"/>
  <c r="D39" i="12"/>
  <c r="D27" i="12"/>
  <c r="D15" i="12"/>
  <c r="D68" i="12"/>
  <c r="D56" i="12"/>
  <c r="D44" i="12"/>
  <c r="D32" i="12"/>
  <c r="D20" i="12"/>
  <c r="D14" i="12"/>
  <c r="D61" i="12"/>
  <c r="D43" i="12"/>
  <c r="D31" i="12"/>
  <c r="D19" i="12"/>
  <c r="D7" i="12"/>
  <c r="D66" i="12"/>
  <c r="D65" i="12"/>
  <c r="D59" i="12"/>
  <c r="D53" i="12"/>
  <c r="D47" i="12"/>
  <c r="D41" i="12"/>
  <c r="D35" i="12"/>
  <c r="D29" i="12"/>
  <c r="D23" i="12"/>
  <c r="D17" i="12"/>
  <c r="D11" i="12"/>
  <c r="D5" i="12"/>
  <c r="D57" i="12"/>
  <c r="D45" i="12"/>
  <c r="D33" i="12"/>
  <c r="D21" i="12"/>
  <c r="D9" i="12"/>
  <c r="D3" i="12"/>
  <c r="D62" i="12"/>
  <c r="D50" i="12"/>
  <c r="D38" i="12"/>
  <c r="D26" i="12"/>
  <c r="D8" i="12"/>
  <c r="D67" i="12"/>
  <c r="D55" i="12"/>
  <c r="D37" i="12"/>
  <c r="D25" i="12"/>
  <c r="D13" i="12"/>
  <c r="D64" i="12"/>
  <c r="D58" i="12"/>
  <c r="D52" i="12"/>
  <c r="D46" i="12"/>
  <c r="D40" i="12"/>
  <c r="D34" i="12"/>
  <c r="D28" i="12"/>
  <c r="D22" i="12"/>
  <c r="D16" i="12"/>
  <c r="D10" i="12"/>
  <c r="D4" i="12"/>
  <c r="D2" i="12"/>
  <c r="E346" i="8" l="1"/>
  <c r="F346" i="8" s="1"/>
  <c r="F342" i="8"/>
  <c r="F338" i="8"/>
  <c r="F329" i="8"/>
  <c r="F291" i="8" l="1"/>
  <c r="F295" i="8" l="1"/>
  <c r="F309" i="8"/>
  <c r="F299" i="8"/>
  <c r="E275" i="8"/>
  <c r="F275" i="8" s="1"/>
  <c r="E271" i="8"/>
  <c r="F271" i="8" s="1"/>
  <c r="F267" i="8"/>
  <c r="F258" i="8"/>
  <c r="F235" i="8"/>
  <c r="E239" i="8"/>
  <c r="F239" i="8" s="1"/>
  <c r="F247" i="8"/>
  <c r="F243" i="8"/>
  <c r="F231" i="8"/>
  <c r="E222" i="8"/>
  <c r="F222" i="8" s="1"/>
  <c r="E210" i="8"/>
  <c r="F210" i="8" s="1"/>
  <c r="E204" i="8"/>
  <c r="F204" i="8" s="1"/>
  <c r="F200" i="8"/>
  <c r="F195" i="8"/>
  <c r="E183" i="8"/>
  <c r="F183" i="8" s="1"/>
  <c r="D175" i="8"/>
  <c r="E175" i="8" s="1"/>
  <c r="F175" i="8" s="1"/>
  <c r="F179" i="8"/>
  <c r="F171" i="8"/>
  <c r="F167" i="8"/>
  <c r="E156" i="8"/>
  <c r="F156" i="8" s="1"/>
  <c r="F150" i="8"/>
  <c r="F135" i="8"/>
  <c r="F123" i="8"/>
  <c r="F119" i="8"/>
  <c r="F115" i="8"/>
  <c r="F111" i="8"/>
  <c r="F109" i="8"/>
  <c r="F64" i="8"/>
  <c r="F97" i="8"/>
  <c r="E101" i="8"/>
  <c r="F101" i="8" s="1"/>
  <c r="F60" i="8"/>
  <c r="E93" i="8"/>
  <c r="F93" i="8" s="1"/>
  <c r="E89" i="8"/>
  <c r="F89" i="8" s="1"/>
  <c r="E68" i="8"/>
  <c r="F68" i="8" s="1"/>
  <c r="D85" i="8"/>
  <c r="F85" i="8" s="1"/>
  <c r="F12" i="8"/>
  <c r="F54" i="8"/>
  <c r="F29" i="8"/>
  <c r="E50" i="8"/>
  <c r="F50" i="8" s="1"/>
  <c r="E56" i="8"/>
  <c r="F11" i="8"/>
  <c r="F13" i="8"/>
  <c r="F3" i="8"/>
  <c r="F56" i="8" l="1"/>
  <c r="E40" i="8" l="1"/>
  <c r="F40" i="8" s="1"/>
  <c r="D12" i="4"/>
  <c r="D7" i="8" l="1"/>
  <c r="E7" i="8" s="1"/>
  <c r="F7" i="8" s="1"/>
  <c r="D17" i="8"/>
  <c r="E17" i="8" s="1"/>
  <c r="F17" i="8" s="1"/>
  <c r="D227" i="8"/>
  <c r="E227" i="8" s="1"/>
  <c r="F227" i="8" s="1"/>
  <c r="D334" i="8"/>
  <c r="E334" i="8" s="1"/>
  <c r="F334" i="8" s="1"/>
  <c r="D315" i="8"/>
  <c r="E315" i="8" s="1"/>
  <c r="D305" i="8"/>
  <c r="E305" i="8" s="1"/>
  <c r="F315" i="8" s="1"/>
  <c r="D279" i="8"/>
  <c r="E279" i="8" s="1"/>
  <c r="F279" i="8" s="1"/>
  <c r="D263" i="8"/>
  <c r="E263" i="8" s="1"/>
  <c r="F263" i="8" s="1"/>
  <c r="E142" i="8"/>
  <c r="D74" i="8"/>
  <c r="E74" i="8" s="1"/>
  <c r="F74" i="8" s="1"/>
  <c r="D146" i="8"/>
  <c r="E146" i="8" s="1"/>
  <c r="F146" i="8" s="1"/>
  <c r="F140" i="8"/>
  <c r="D105" i="8"/>
  <c r="E105" i="8" s="1"/>
  <c r="F105" i="8" s="1"/>
  <c r="D128" i="8" s="1"/>
  <c r="D25" i="8"/>
  <c r="E25" i="8" s="1"/>
  <c r="F25" i="8" s="1"/>
  <c r="D21" i="8"/>
  <c r="E21" i="8" s="1"/>
  <c r="F21" i="8" s="1"/>
  <c r="B3" i="4"/>
  <c r="B2" i="6" s="1"/>
  <c r="D46" i="8"/>
  <c r="E46" i="8" s="1"/>
  <c r="F46" i="8" s="1"/>
  <c r="D216" i="8" a="1"/>
  <c r="D216" i="8" s="1"/>
  <c r="G12" i="6" s="1"/>
  <c r="D215" i="8"/>
  <c r="E12" i="6" s="1"/>
  <c r="D189" i="8" a="1"/>
  <c r="D189" i="8" s="1"/>
  <c r="G11" i="6" s="1"/>
  <c r="D188" i="8"/>
  <c r="E11" i="6" s="1"/>
  <c r="D252" i="8" l="1"/>
  <c r="E13" i="6" s="1"/>
  <c r="D253" i="8" a="1"/>
  <c r="D253" i="8" s="1"/>
  <c r="G13" i="6" s="1"/>
  <c r="F305" i="8"/>
  <c r="D285" i="8" a="1"/>
  <c r="D285" i="8" s="1"/>
  <c r="G14" i="6" s="1"/>
  <c r="F142" i="8"/>
  <c r="D284" i="8"/>
  <c r="D79" i="8"/>
  <c r="D34" i="8"/>
  <c r="E7" i="6" s="1"/>
  <c r="D35" i="8" a="1"/>
  <c r="D35" i="8" s="1"/>
  <c r="G7" i="6" s="1"/>
  <c r="D321" i="8" l="1" a="1"/>
  <c r="D321" i="8" s="1"/>
  <c r="D320" i="8"/>
  <c r="E15" i="6" s="1"/>
  <c r="D161" i="8"/>
  <c r="E10" i="6" s="1"/>
  <c r="D162" i="8" a="1"/>
  <c r="D162" i="8" s="1"/>
  <c r="G10" i="6" s="1"/>
  <c r="D322" i="8" l="1"/>
  <c r="G15" i="6"/>
  <c r="E8" i="6"/>
  <c r="D80" i="8" a="1"/>
  <c r="D80" i="8" s="1"/>
  <c r="G8" i="6" s="1"/>
  <c r="D351" i="8"/>
  <c r="E16" i="6" s="1"/>
  <c r="E14" i="6"/>
  <c r="D352" i="8" a="1"/>
  <c r="D352" i="8" s="1"/>
  <c r="G16" i="6" s="1"/>
  <c r="D129" i="8" l="1" a="1"/>
  <c r="D129" i="8" s="1"/>
  <c r="G9" i="6" s="1"/>
  <c r="G17" i="6" s="1"/>
  <c r="E9" i="6"/>
  <c r="E17" i="6" s="1"/>
  <c r="D163" i="8"/>
  <c r="I10" i="6" s="1"/>
  <c r="I17" i="6" l="1"/>
  <c r="I15" i="6"/>
  <c r="D130" i="8"/>
  <c r="I9" i="6" s="1"/>
  <c r="D190" i="8"/>
  <c r="I11" i="6" s="1"/>
  <c r="D353" i="8"/>
  <c r="I16" i="6" s="1"/>
  <c r="D217" i="8"/>
  <c r="I12" i="6" s="1"/>
  <c r="D286" i="8"/>
  <c r="I14" i="6" s="1"/>
  <c r="D254" i="8"/>
  <c r="I13" i="6" s="1"/>
  <c r="D81" i="8"/>
  <c r="I8" i="6" s="1"/>
  <c r="D36" i="8"/>
  <c r="I7"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Carola von Sass</author>
  </authors>
  <commentList>
    <comment ref="A21" authorId="0" shapeId="0" xr:uid="{D863F6F5-7B7E-44B1-95B3-52F333FE5FAA}">
      <text>
        <r>
          <rPr>
            <b/>
            <sz val="9"/>
            <color indexed="81"/>
            <rFont val="Aptos"/>
            <family val="2"/>
          </rPr>
          <t xml:space="preserve">Note:
</t>
        </r>
        <r>
          <rPr>
            <sz val="9"/>
            <color indexed="81"/>
            <rFont val="Aptos"/>
            <family val="2"/>
          </rPr>
          <t xml:space="preserve">This section applies to audits conducted for certification or recertification only. </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<sst xmlns="http://schemas.openxmlformats.org/spreadsheetml/2006/main" count="892" uniqueCount="524">
  <si>
    <t xml:space="preserve">Is there a written policy signed by the current senior operating officer that addresses employee health and safety? </t>
  </si>
  <si>
    <t>     </t>
  </si>
  <si>
    <t>Are employees knowledgeable about their workplace health and safety responsibilities:</t>
  </si>
  <si>
    <t>Element 1: Leadership Commitment</t>
  </si>
  <si>
    <t>Question</t>
  </si>
  <si>
    <t>Instructions</t>
  </si>
  <si>
    <r>
      <t>Is the health and safety policy communicated to all employees?</t>
    </r>
    <r>
      <rPr>
        <sz val="10"/>
        <color rgb="FF000000"/>
        <rFont val="Aptos Display"/>
        <family val="2"/>
        <scheme val="major"/>
      </rPr>
      <t xml:space="preserve"> </t>
    </r>
  </si>
  <si>
    <r>
      <t>Do employees understand their occupational health and safety rights?</t>
    </r>
    <r>
      <rPr>
        <sz val="10"/>
        <color rgb="FF000000"/>
        <rFont val="Aptos Display"/>
        <family val="2"/>
        <scheme val="major"/>
      </rPr>
      <t xml:space="preserve"> </t>
    </r>
  </si>
  <si>
    <t>%</t>
  </si>
  <si>
    <t>Points Possible Minus Not Applicable (N/A)</t>
  </si>
  <si>
    <t>Points Scored for Element 1</t>
  </si>
  <si>
    <t>Percentage (%) Scored for Element 1</t>
  </si>
  <si>
    <t>Is there a policy and/or process in place to review the formal hazard assessments?</t>
  </si>
  <si>
    <t>Is there a system in place whereby employees can report unsafe or unhealthy conditions and practices?</t>
  </si>
  <si>
    <t>Are controls recommended for health and safety hazards identified by the formal hazard assessment?</t>
  </si>
  <si>
    <t>Do hazard assessments result in the identification of the following types of control methods:</t>
  </si>
  <si>
    <t>Has the company developed a workplace violence prevention plan in accordance with legislation?</t>
  </si>
  <si>
    <t>Has the company developed a workplace harassment prevention plan in accordance with legislation?</t>
  </si>
  <si>
    <t>Are violence and harassment prevention plans reviewed?</t>
  </si>
  <si>
    <t>Notes: Include reference to specific examples/details (positive and negative findings), as applicable.</t>
  </si>
  <si>
    <t>Is there a process to assess the competency of new and re-assigned workers?</t>
  </si>
  <si>
    <t>Is ongoing training provided at set intervals or when operational changes require it?</t>
  </si>
  <si>
    <t>Has a plan been implemented to protect individuals in the vicinity of the employer’s work site?</t>
  </si>
  <si>
    <t>Is a pre-qualification process in place to ensure contracted employers are qualified for the requirements of the job?</t>
  </si>
  <si>
    <t xml:space="preserve">Where there are contracted employers involved on the work site, is there: </t>
  </si>
  <si>
    <t>Is a standard format used for documenting inspections?</t>
  </si>
  <si>
    <t>Are employees knowledgeable about the incident reporting process?</t>
  </si>
  <si>
    <t>Is there a system in place to ensure:</t>
  </si>
  <si>
    <t>Is the occupational health and safety management system evaluated annually through the use of an audit process?</t>
  </si>
  <si>
    <t>Element 3 : Hazard Control</t>
  </si>
  <si>
    <t>Element 2: Hazard Assessment</t>
  </si>
  <si>
    <t>Element 4 : Qualifications, Orientation and Training</t>
  </si>
  <si>
    <t xml:space="preserve"> </t>
  </si>
  <si>
    <t>Tasks Complete</t>
  </si>
  <si>
    <t>Jobs Recorded</t>
  </si>
  <si>
    <t>Employer Information</t>
  </si>
  <si>
    <t>Company Name:       </t>
  </si>
  <si>
    <t>WCB Account(s):       </t>
  </si>
  <si>
    <t>WCB Ind. Code(s):</t>
  </si>
  <si>
    <t>Supervisor(s)</t>
  </si>
  <si>
    <t>Worker(s)</t>
  </si>
  <si>
    <t>Element 1 - Points Possible</t>
  </si>
  <si>
    <t xml:space="preserve"> Element 2 - Points Possible</t>
  </si>
  <si>
    <t>Percentage (%) Scored for Element 2</t>
  </si>
  <si>
    <t>Points Scored for Element 2</t>
  </si>
  <si>
    <t xml:space="preserve"> Element 3 - Points Possible</t>
  </si>
  <si>
    <t>Points Scored for Element 3</t>
  </si>
  <si>
    <t>Percentage (%) Scored for Element 3</t>
  </si>
  <si>
    <t xml:space="preserve"> Element 4 - Points Possible</t>
  </si>
  <si>
    <t>Points Scored for Element 4</t>
  </si>
  <si>
    <t>Percentage (%) Scored for Element 4</t>
  </si>
  <si>
    <t>Element 5:  Work Site and Other Parties (At or in the Vicinity of the Work Site)</t>
  </si>
  <si>
    <t>Element 10 : System Review</t>
  </si>
  <si>
    <t>Element 9: Joint Health and Safety Committees and Representatives</t>
  </si>
  <si>
    <t>Element 8: Incident Investigation</t>
  </si>
  <si>
    <t>Element 7 : Emergency Response</t>
  </si>
  <si>
    <t>Element 6: Regular Inspection and Monitoring</t>
  </si>
  <si>
    <t xml:space="preserve"> Element 5 - Points Possible</t>
  </si>
  <si>
    <t>Points Scored for Element 5</t>
  </si>
  <si>
    <t>Percentage (%) Scored for Element 5</t>
  </si>
  <si>
    <t xml:space="preserve"> Element 6 - Points Possible</t>
  </si>
  <si>
    <t>Points Scored for Element 6</t>
  </si>
  <si>
    <t>Percentage (%) Scored for Element 6</t>
  </si>
  <si>
    <t xml:space="preserve"> Element 7 - Points Possible</t>
  </si>
  <si>
    <t>Points Scored for Element 7</t>
  </si>
  <si>
    <t>Percentage (%) Scored for Element 7</t>
  </si>
  <si>
    <t xml:space="preserve"> Element 8 - Points Possible</t>
  </si>
  <si>
    <t>Points Scored for Element 8</t>
  </si>
  <si>
    <t>Percentage (%) Scored for Element 8</t>
  </si>
  <si>
    <t>Total Actioned</t>
  </si>
  <si>
    <t xml:space="preserve"> Element 9 - Points Possible</t>
  </si>
  <si>
    <t>Points Scored for Element 9</t>
  </si>
  <si>
    <t>Percentage (%) Scored for Element 9</t>
  </si>
  <si>
    <t xml:space="preserve"> Element 10 - Points Possible</t>
  </si>
  <si>
    <t>Points Scored for Element 10</t>
  </si>
  <si>
    <t>Percentage (%) Scored for Element 10</t>
  </si>
  <si>
    <t>Element</t>
  </si>
  <si>
    <t>Points Possible</t>
  </si>
  <si>
    <t>Points Awarded</t>
  </si>
  <si>
    <t>TOTAL</t>
  </si>
  <si>
    <t>Possible -N/A</t>
  </si>
  <si>
    <t>Percent Total</t>
  </si>
  <si>
    <t>1. Leadership Commitment</t>
  </si>
  <si>
    <r>
      <t>Professional Conduct:</t>
    </r>
    <r>
      <rPr>
        <sz val="11"/>
        <color theme="1"/>
        <rFont val="Aptos"/>
        <family val="2"/>
      </rPr>
      <t xml:space="preserve">  </t>
    </r>
  </si>
  <si>
    <t>I will behave in such a manner that my good faith and integrity will not be questioned.</t>
  </si>
  <si>
    <r>
      <t>Corporate Opportunity:</t>
    </r>
    <r>
      <rPr>
        <sz val="11"/>
        <color theme="1"/>
        <rFont val="Aptos"/>
        <family val="2"/>
      </rPr>
      <t xml:space="preserve">  </t>
    </r>
  </si>
  <si>
    <t>I will not use either the employer’s or the AFPA’s intellectual property or information for personal gain (including for the gain of my family members or friends).</t>
  </si>
  <si>
    <r>
      <t>Accuracy:</t>
    </r>
    <r>
      <rPr>
        <sz val="11"/>
        <color theme="1"/>
        <rFont val="Aptos"/>
        <family val="2"/>
      </rPr>
      <t xml:space="preserve"> </t>
    </r>
  </si>
  <si>
    <t>I will accurately and consistently evaluate the data obtained through documentation review, interviews, and site observation during the period of the audit.</t>
  </si>
  <si>
    <r>
      <t>Honesty:</t>
    </r>
    <r>
      <rPr>
        <sz val="11"/>
        <color theme="1"/>
        <rFont val="Aptos"/>
        <family val="2"/>
      </rPr>
      <t xml:space="preserve">  </t>
    </r>
  </si>
  <si>
    <t>I will be honest in my dealings with persons involved in the audit, and in my assessment of workplace health and safety process strengths and suggestions for improvement.</t>
  </si>
  <si>
    <r>
      <t>Objectivity:</t>
    </r>
    <r>
      <rPr>
        <sz val="11"/>
        <color theme="1"/>
        <rFont val="Aptos"/>
        <family val="2"/>
      </rPr>
      <t xml:space="preserve">  </t>
    </r>
  </si>
  <si>
    <t>I will attempt to clearly separate fact from opinion and not allow personal feelings or prejudices to affect the evaluation. I will maintain objectivity during the course of the audit by relying on original, specific, quantitative, measurable data to come to my conclusions.</t>
  </si>
  <si>
    <r>
      <t>Completeness:</t>
    </r>
    <r>
      <rPr>
        <sz val="11"/>
        <color theme="1"/>
        <rFont val="Aptos"/>
        <family val="2"/>
      </rPr>
      <t xml:space="preserve"> </t>
    </r>
  </si>
  <si>
    <t>I will, to the best of my ability, attempt to evaluate the health &amp; safety processes of each operation as completely as possible, and avoid any omissions relevant to the scope of the audit.</t>
  </si>
  <si>
    <r>
      <t>Confidentiality:</t>
    </r>
    <r>
      <rPr>
        <sz val="11"/>
        <color theme="1"/>
        <rFont val="Aptos"/>
        <family val="2"/>
      </rPr>
      <t xml:space="preserve">  </t>
    </r>
  </si>
  <si>
    <t>I will treat all information, obtained through the audit process, as confidential and will not disclose the information to parties other than the employer and the AFPA, except where authorized or otherwise legally obligated to do so. I will do my best to maintain the anonymity of interviewees in order to reduce their perception of risk in speaking out, except in cases where anonymity will seriously compromise the integrity of the audit.</t>
  </si>
  <si>
    <r>
      <t>Diligence:</t>
    </r>
    <r>
      <rPr>
        <sz val="11"/>
        <color theme="1"/>
        <rFont val="Aptos"/>
        <family val="2"/>
      </rPr>
      <t xml:space="preserve">  </t>
    </r>
  </si>
  <si>
    <t>I will act in good faith, responsibly with due care and competence, and without misrepresenting material facts or allowing my independent judgment to be compromised.</t>
  </si>
  <si>
    <r>
      <t>Clarity:</t>
    </r>
    <r>
      <rPr>
        <sz val="11"/>
        <color theme="1"/>
        <rFont val="Aptos"/>
        <family val="2"/>
      </rPr>
      <t xml:space="preserve">  </t>
    </r>
  </si>
  <si>
    <t>I will ensure the suggestions for improvement and other notes and observations are clear, concise, reflective of the audit findings, and written in plain language.</t>
  </si>
  <si>
    <r>
      <t>Relevance:</t>
    </r>
    <r>
      <rPr>
        <sz val="11"/>
        <color theme="1"/>
        <rFont val="Aptos"/>
        <family val="2"/>
      </rPr>
      <t xml:space="preserve">  </t>
    </r>
  </si>
  <si>
    <t>I will make recommendations that are relevant to the employers’ operations, meet the standards of the audit instrument and add value to improving the employer’s health and safety management system.</t>
  </si>
  <si>
    <r>
      <t>Timeliness:</t>
    </r>
    <r>
      <rPr>
        <sz val="11"/>
        <color theme="1"/>
        <rFont val="Aptos"/>
        <family val="2"/>
      </rPr>
      <t xml:space="preserve">  </t>
    </r>
  </si>
  <si>
    <t>I will comply with all required timelines for audit completion, submission, and corrections.</t>
  </si>
  <si>
    <r>
      <t>Duty to Report to AFPA:</t>
    </r>
    <r>
      <rPr>
        <sz val="11"/>
        <color theme="1"/>
        <rFont val="Aptos"/>
        <family val="2"/>
      </rPr>
      <t xml:space="preserve">  </t>
    </r>
  </si>
  <si>
    <t>I will immediately report any situation I encounter where another auditor(s) may have violated the Code of Ethics or engaged in unethical audit practices.</t>
  </si>
  <si>
    <r>
      <t>Compliance with Standards:</t>
    </r>
    <r>
      <rPr>
        <sz val="11"/>
        <color theme="1"/>
        <rFont val="Aptos"/>
        <family val="2"/>
      </rPr>
      <t xml:space="preserve">  </t>
    </r>
  </si>
  <si>
    <t>I will follow all auditing and quality assurance standards as established by the AFPA and Partnerships.</t>
  </si>
  <si>
    <r>
      <t>Compliance with Legislation:</t>
    </r>
    <r>
      <rPr>
        <sz val="11"/>
        <color theme="1"/>
        <rFont val="Aptos"/>
        <family val="2"/>
      </rPr>
      <t xml:space="preserve">  </t>
    </r>
  </si>
  <si>
    <t>I will comply with all applicable laws, rules and regulations of federal, provincial, and local governments, and appropriate private and public regulatory agencies.</t>
  </si>
  <si>
    <t>Date</t>
  </si>
  <si>
    <r>
      <t xml:space="preserve">* I hereby acknowledge that if I am suspended for </t>
    </r>
    <r>
      <rPr>
        <b/>
        <sz val="11"/>
        <color theme="1"/>
        <rFont val="Aptos"/>
        <family val="2"/>
      </rPr>
      <t>any period of time</t>
    </r>
    <r>
      <rPr>
        <sz val="11"/>
        <color theme="1"/>
        <rFont val="Aptos"/>
        <family val="2"/>
      </rPr>
      <t xml:space="preserve"> through disciplinary process, all Certifying Partners will be notified as per the Partnerships requirements.</t>
    </r>
  </si>
  <si>
    <t>* I furthermore acknowledge that I will not pursue legal action against any decision maker(s) or their organization(s) as a result of the application of the Auditor Discipline Policy.</t>
  </si>
  <si>
    <t>Auditor Code of Ethics</t>
  </si>
  <si>
    <t>Company Name:</t>
  </si>
  <si>
    <t>Completion Instructions</t>
  </si>
  <si>
    <t>Steps</t>
  </si>
  <si>
    <t>* For best visibility, open the Excel document in FULL SCREEN</t>
  </si>
  <si>
    <t>Essential Excel Terms</t>
  </si>
  <si>
    <r>
      <rPr>
        <b/>
        <i/>
        <sz val="11"/>
        <color theme="1"/>
        <rFont val="Aptos"/>
        <family val="2"/>
      </rPr>
      <t>*Cell</t>
    </r>
    <r>
      <rPr>
        <sz val="11"/>
        <color theme="1"/>
        <rFont val="Aptos"/>
        <family val="2"/>
      </rPr>
      <t xml:space="preserve"> - A single box in a worksheet where data is entered; identified by its column letter and row number (e.g., A1).</t>
    </r>
  </si>
  <si>
    <r>
      <rPr>
        <b/>
        <i/>
        <sz val="11"/>
        <color theme="1"/>
        <rFont val="Aptos"/>
        <family val="2"/>
      </rPr>
      <t>*Formula bar</t>
    </r>
    <r>
      <rPr>
        <sz val="11"/>
        <color theme="1"/>
        <rFont val="Aptos"/>
        <family val="2"/>
      </rPr>
      <t xml:space="preserve"> - The area above the worksheet where the contents of a selected cell can be </t>
    </r>
    <r>
      <rPr>
        <b/>
        <sz val="11"/>
        <color theme="1"/>
        <rFont val="Aptos"/>
        <family val="2"/>
      </rPr>
      <t>viewed</t>
    </r>
    <r>
      <rPr>
        <sz val="11"/>
        <color theme="1"/>
        <rFont val="Aptos"/>
        <family val="2"/>
      </rPr>
      <t xml:space="preserve"> or </t>
    </r>
    <r>
      <rPr>
        <b/>
        <sz val="11"/>
        <color theme="1"/>
        <rFont val="Aptos"/>
        <family val="2"/>
      </rPr>
      <t>edited</t>
    </r>
    <r>
      <rPr>
        <sz val="11"/>
        <color theme="1"/>
        <rFont val="Aptos"/>
        <family val="2"/>
      </rPr>
      <t xml:space="preserve">. </t>
    </r>
  </si>
  <si>
    <t>Step 1: Cover Page</t>
  </si>
  <si>
    <t>Complete the ‘Cover Page’ Sheet</t>
  </si>
  <si>
    <t>Step 2: Code of Ethics</t>
  </si>
  <si>
    <t>Complete the 'Code of Ethics' Signature Sheet</t>
  </si>
  <si>
    <r>
      <rPr>
        <b/>
        <sz val="11"/>
        <color rgb="FF00B050"/>
        <rFont val="Aptos"/>
        <family val="2"/>
      </rPr>
      <t xml:space="preserve">✅ </t>
    </r>
    <r>
      <rPr>
        <sz val="11"/>
        <color theme="1"/>
        <rFont val="Aptos"/>
        <family val="2"/>
      </rPr>
      <t xml:space="preserve">Complete </t>
    </r>
    <r>
      <rPr>
        <b/>
        <sz val="11"/>
        <color theme="1"/>
        <rFont val="Aptos"/>
        <family val="2"/>
      </rPr>
      <t>all questions</t>
    </r>
    <r>
      <rPr>
        <sz val="11"/>
        <color theme="1"/>
        <rFont val="Aptos"/>
        <family val="2"/>
      </rPr>
      <t>:</t>
    </r>
  </si>
  <si>
    <t>• Respond directly to the intent of the question.</t>
  </si>
  <si>
    <t>I Can't Read the Full Question, Instruction or My Note!</t>
  </si>
  <si>
    <r>
      <t xml:space="preserve">* If the question, instructions, or your note does not fully show in the 'cell', you can view it in the </t>
    </r>
    <r>
      <rPr>
        <b/>
        <sz val="11"/>
        <rFont val="Aptos"/>
        <family val="2"/>
      </rPr>
      <t>formula bar</t>
    </r>
    <r>
      <rPr>
        <sz val="11"/>
        <rFont val="Aptos"/>
        <family val="2"/>
      </rPr>
      <t xml:space="preserve"> at the top. </t>
    </r>
  </si>
  <si>
    <r>
      <rPr>
        <b/>
        <i/>
        <sz val="11"/>
        <color rgb="FFFF0000"/>
        <rFont val="Aptos"/>
        <family val="2"/>
      </rPr>
      <t>Where to find the formula bar:</t>
    </r>
    <r>
      <rPr>
        <i/>
        <sz val="11"/>
        <rFont val="Aptos"/>
        <family val="2"/>
      </rPr>
      <t xml:space="preserve">
White rectangular box near the top of your Excel window—above the spreadsheet cells, below the toolbar/ribbon.  </t>
    </r>
  </si>
  <si>
    <r>
      <rPr>
        <b/>
        <i/>
        <sz val="11"/>
        <color rgb="FF0000FF"/>
        <rFont val="Aptos"/>
        <family val="2"/>
      </rPr>
      <t>Tip:</t>
    </r>
    <r>
      <rPr>
        <b/>
        <sz val="11"/>
        <rFont val="Aptos"/>
        <family val="2"/>
      </rPr>
      <t xml:space="preserve"> </t>
    </r>
    <r>
      <rPr>
        <i/>
        <sz val="11"/>
        <rFont val="Aptos"/>
        <family val="2"/>
      </rPr>
      <t>Click on any unlocked cell, and you’ll see its contents appear in the formula bar. If the bar isn’t visible, go to the View tab and make sure 'Formula Bar' is checked.</t>
    </r>
    <r>
      <rPr>
        <sz val="11"/>
        <rFont val="Aptos"/>
        <family val="2"/>
      </rPr>
      <t xml:space="preserve"> If the full content isn’t visible, you can scroll within the bar to view or edit it.</t>
    </r>
  </si>
  <si>
    <t>Excel "Smart-Fill" i.e. Auto-Complete Function</t>
  </si>
  <si>
    <r>
      <rPr>
        <b/>
        <i/>
        <sz val="10.5"/>
        <color theme="1"/>
        <rFont val="Aptos"/>
        <family val="2"/>
      </rPr>
      <t xml:space="preserve">* </t>
    </r>
    <r>
      <rPr>
        <i/>
        <sz val="10.5"/>
        <color theme="1"/>
        <rFont val="Aptos"/>
        <family val="2"/>
      </rPr>
      <t xml:space="preserve">Excel may use a </t>
    </r>
    <r>
      <rPr>
        <b/>
        <i/>
        <sz val="10.5"/>
        <color theme="1"/>
        <rFont val="Aptos"/>
        <family val="2"/>
      </rPr>
      <t>"smart fill"</t>
    </r>
    <r>
      <rPr>
        <i/>
        <sz val="10.5"/>
        <color theme="1"/>
        <rFont val="Aptos"/>
        <family val="2"/>
      </rPr>
      <t xml:space="preserve"> or </t>
    </r>
    <r>
      <rPr>
        <b/>
        <i/>
        <sz val="10.5"/>
        <color theme="1"/>
        <rFont val="Aptos"/>
        <family val="2"/>
      </rPr>
      <t>auto-complete</t>
    </r>
    <r>
      <rPr>
        <i/>
        <sz val="10.5"/>
        <color theme="1"/>
        <rFont val="Aptos"/>
        <family val="2"/>
      </rPr>
      <t xml:space="preserve"> function to automatically populate cells based on previously entered content in the same column. Please review content carefully to ensure accuracy. If unintended suggestions appear, you can override them by simply typing your intended content OR by disabling this feature.</t>
    </r>
  </si>
  <si>
    <r>
      <rPr>
        <b/>
        <i/>
        <sz val="10.5"/>
        <color theme="1"/>
        <rFont val="Aptos"/>
        <family val="2"/>
      </rPr>
      <t>Optional</t>
    </r>
    <r>
      <rPr>
        <i/>
        <sz val="10.5"/>
        <color theme="1"/>
        <rFont val="Aptos"/>
        <family val="2"/>
      </rPr>
      <t xml:space="preserve">: If you'd like to </t>
    </r>
    <r>
      <rPr>
        <b/>
        <i/>
        <sz val="10.5"/>
        <color theme="1"/>
        <rFont val="Aptos"/>
        <family val="2"/>
      </rPr>
      <t>turn-off/disable</t>
    </r>
    <r>
      <rPr>
        <i/>
        <sz val="10.5"/>
        <color theme="1"/>
        <rFont val="Aptos"/>
        <family val="2"/>
      </rPr>
      <t xml:space="preserve"> this feature:</t>
    </r>
  </si>
  <si>
    <t xml:space="preserve"> Turn Off AutoComplete on Excel for PC</t>
  </si>
  <si>
    <t>Turn Off AutoComplete on Excel for Mac</t>
  </si>
  <si>
    <t>1. Go to the File tab in the top-left corner.
2. Click Options to open the Excel Options window.
3. In the Advanced section (left-hand panel), scroll down to Editing options.
4. Uncheck the box next to "Enable AutoComplete for cell values".
5. Click OK to save and exit.</t>
  </si>
  <si>
    <t>1. Open Excel, then click Excel in the top menu bar.
2. Select Preferences from the dropdown.
3. In the Preferences window, choose Edit.
4. Under Editing Options, uncheck "Enable AutoComplete for cell values".
5. Close the Preferences window—changes save automatically.</t>
  </si>
  <si>
    <r>
      <rPr>
        <sz val="12"/>
        <color rgb="FFFF0000"/>
        <rFont val="Aptos"/>
        <family val="2"/>
      </rPr>
      <t xml:space="preserve">⏰ </t>
    </r>
    <r>
      <rPr>
        <b/>
        <sz val="12"/>
        <color theme="1"/>
        <rFont val="Aptos"/>
        <family val="2"/>
      </rPr>
      <t>Important Deadlines</t>
    </r>
  </si>
  <si>
    <t>Step 6: Quality Assurance (QA) Review</t>
  </si>
  <si>
    <t>QA Review Comments</t>
  </si>
  <si>
    <t>QA Reviewer Instructions/Comments</t>
  </si>
  <si>
    <r>
      <t xml:space="preserve">Does the company have a </t>
    </r>
    <r>
      <rPr>
        <b/>
        <sz val="11"/>
        <color rgb="FF000000"/>
        <rFont val="Aptos Display"/>
        <family val="2"/>
        <scheme val="major"/>
      </rPr>
      <t>current</t>
    </r>
    <r>
      <rPr>
        <sz val="11"/>
        <color rgb="FF000000"/>
        <rFont val="Aptos Display"/>
        <family val="2"/>
        <scheme val="major"/>
      </rPr>
      <t xml:space="preserve"> copy of the OHS Act, Regulation, Code and amendments?</t>
    </r>
  </si>
  <si>
    <r>
      <t xml:space="preserve">b) </t>
    </r>
    <r>
      <rPr>
        <sz val="11"/>
        <color rgb="FF000000"/>
        <rFont val="Aptos Display"/>
        <family val="2"/>
        <scheme val="major"/>
      </rPr>
      <t>under company policies?</t>
    </r>
    <r>
      <rPr>
        <sz val="11"/>
        <color rgb="FFFF0000"/>
        <rFont val="Aptos Display"/>
        <family val="2"/>
        <scheme val="major"/>
      </rPr>
      <t xml:space="preserve"> </t>
    </r>
  </si>
  <si>
    <r>
      <t xml:space="preserve">a) </t>
    </r>
    <r>
      <rPr>
        <sz val="11"/>
        <color rgb="FF000000"/>
        <rFont val="Aptos Display"/>
        <family val="2"/>
        <scheme val="major"/>
      </rPr>
      <t>under applicable legislation?</t>
    </r>
    <r>
      <rPr>
        <sz val="10"/>
        <color rgb="FF000000"/>
        <rFont val="Aptos Display"/>
        <family val="2"/>
        <scheme val="major"/>
      </rPr>
      <t xml:space="preserve"> </t>
    </r>
  </si>
  <si>
    <t>Total
Jobs</t>
  </si>
  <si>
    <r>
      <t>c)</t>
    </r>
    <r>
      <rPr>
        <sz val="11"/>
        <color rgb="FF000000"/>
        <rFont val="Aptos Display"/>
        <family val="2"/>
        <scheme val="major"/>
      </rPr>
      <t xml:space="preserve"> Are health and safety hazards identified for tasks listed in the inventory?</t>
    </r>
  </si>
  <si>
    <r>
      <t>a)</t>
    </r>
    <r>
      <rPr>
        <sz val="7"/>
        <color theme="1"/>
        <rFont val="Aptos Display"/>
        <family val="2"/>
        <scheme val="major"/>
      </rPr>
      <t xml:space="preserve"> </t>
    </r>
    <r>
      <rPr>
        <sz val="11"/>
        <color rgb="FF000000"/>
        <rFont val="Aptos Display"/>
        <family val="2"/>
        <scheme val="major"/>
      </rPr>
      <t>Has an inventory been taken of jobs?</t>
    </r>
  </si>
  <si>
    <r>
      <t>d) Have the health and safety hazards been evaluated and prioritized according to risk</t>
    </r>
    <r>
      <rPr>
        <sz val="11"/>
        <color rgb="FF000000"/>
        <rFont val="Aptos Display"/>
        <family val="2"/>
        <scheme val="major"/>
      </rPr>
      <t>?</t>
    </r>
  </si>
  <si>
    <t>workplace?</t>
  </si>
  <si>
    <t>Have formal hazard assessments been conducted to identify both health and safety hazards in the</t>
  </si>
  <si>
    <t xml:space="preserve">Have specific health and safety roles and responsibilities been written for: </t>
  </si>
  <si>
    <t>a) managers?</t>
  </si>
  <si>
    <t>b) Has an inventory been taken of tasks?</t>
  </si>
  <si>
    <t>Are employees involved in the formal hazard assessment process?</t>
  </si>
  <si>
    <t>Review Criteria</t>
  </si>
  <si>
    <t>Criteria Met</t>
  </si>
  <si>
    <r>
      <t>c)</t>
    </r>
    <r>
      <rPr>
        <sz val="7"/>
        <color theme="1"/>
        <rFont val="Aptos Display"/>
        <family val="2"/>
        <scheme val="major"/>
      </rPr>
      <t xml:space="preserve"> </t>
    </r>
    <r>
      <rPr>
        <sz val="11"/>
        <color rgb="FF000000"/>
        <rFont val="Aptos Display"/>
        <family val="2"/>
        <scheme val="major"/>
      </rPr>
      <t>personal protective equipment (PPE)?</t>
    </r>
  </si>
  <si>
    <r>
      <t>b)</t>
    </r>
    <r>
      <rPr>
        <sz val="7"/>
        <color theme="1"/>
        <rFont val="Aptos Display"/>
        <family val="2"/>
        <scheme val="major"/>
      </rPr>
      <t xml:space="preserve"> </t>
    </r>
    <r>
      <rPr>
        <sz val="11"/>
        <color rgb="FF000000"/>
        <rFont val="Aptos Display"/>
        <family val="2"/>
        <scheme val="major"/>
      </rPr>
      <t>administrative?</t>
    </r>
  </si>
  <si>
    <r>
      <t>a)</t>
    </r>
    <r>
      <rPr>
        <sz val="7"/>
        <color theme="1"/>
        <rFont val="Aptos Display"/>
        <family val="2"/>
        <scheme val="major"/>
      </rPr>
      <t xml:space="preserve"> </t>
    </r>
    <r>
      <rPr>
        <sz val="11"/>
        <color rgb="FF000000"/>
        <rFont val="Aptos Display"/>
        <family val="2"/>
        <scheme val="major"/>
      </rPr>
      <t>engineering?</t>
    </r>
  </si>
  <si>
    <t>Does the employer ensure  hazard control methods are followed?</t>
  </si>
  <si>
    <t>Are orientations completed prior to starting regular duties?</t>
  </si>
  <si>
    <t>Is key health and safety information communicated to affected external work site parties regarding</t>
  </si>
  <si>
    <t>work site hazards and controls?</t>
  </si>
  <si>
    <r>
      <t>a)</t>
    </r>
    <r>
      <rPr>
        <sz val="7"/>
        <color theme="1"/>
        <rFont val="Aptos Display"/>
        <family val="2"/>
        <scheme val="major"/>
      </rPr>
      <t xml:space="preserve"> </t>
    </r>
    <r>
      <rPr>
        <sz val="11"/>
        <color rgb="FF000000"/>
        <rFont val="Aptos Display"/>
        <family val="2"/>
        <scheme val="major"/>
      </rPr>
      <t xml:space="preserve">a requirement to regularly monitor their activities to ensure applicable policies and procedures are followed? </t>
    </r>
  </si>
  <si>
    <r>
      <t>b)</t>
    </r>
    <r>
      <rPr>
        <sz val="7"/>
        <color theme="1"/>
        <rFont val="Aptos Display"/>
        <family val="2"/>
        <scheme val="major"/>
      </rPr>
      <t xml:space="preserve"> </t>
    </r>
    <r>
      <rPr>
        <sz val="11"/>
        <color rgb="FF000000"/>
        <rFont val="Aptos Display"/>
        <family val="2"/>
        <scheme val="major"/>
      </rPr>
      <t>a process for dealing with non-compliance?</t>
    </r>
  </si>
  <si>
    <t xml:space="preserve">Is there a formal inspection process in place that defines the frequency and location(s) of  </t>
  </si>
  <si>
    <t>company inspections?</t>
  </si>
  <si>
    <t>Are formal inspections completed as required?</t>
  </si>
  <si>
    <t xml:space="preserve"> identified in inspection reports?</t>
  </si>
  <si>
    <t>Is there a system in place to ensure timely correction of substandard conditions and practices</t>
  </si>
  <si>
    <t>Are all employees at the work site knowledgeable about the plan?</t>
  </si>
  <si>
    <t>a) Does the number of first aid–trained employees meet legislated requirements?</t>
  </si>
  <si>
    <t>b) Do first aid equipment, supplies, and facilities meet legislated requirements?</t>
  </si>
  <si>
    <r>
      <rPr>
        <b/>
        <sz val="10"/>
        <color rgb="FFFF0000"/>
        <rFont val="Aptos Display"/>
        <family val="2"/>
        <scheme val="major"/>
      </rPr>
      <t>0 or 5 Points</t>
    </r>
    <r>
      <rPr>
        <sz val="10"/>
        <color theme="1"/>
        <rFont val="Aptos Display"/>
        <family val="2"/>
        <scheme val="major"/>
      </rPr>
      <t xml:space="preserve">
</t>
    </r>
    <r>
      <rPr>
        <sz val="10"/>
        <rFont val="Aptos Display"/>
        <family val="2"/>
        <scheme val="major"/>
      </rPr>
      <t xml:space="preserve">To meet the standard, the first aid equipment, supplies and facilities available, must meet legislated requirements.  
If applicable, indicate what’s missing here.
</t>
    </r>
    <r>
      <rPr>
        <sz val="10"/>
        <color rgb="FFFF0000"/>
        <rFont val="Aptos Display"/>
        <family val="2"/>
        <scheme val="major"/>
      </rPr>
      <t xml:space="preserve">Reviewer notes:  </t>
    </r>
  </si>
  <si>
    <t>Are employees given emergency response training appropriate to their individual responsibilities?</t>
  </si>
  <si>
    <t>Do investigations focus on gathering evidence and identifying underlying causes?</t>
  </si>
  <si>
    <t>Are corrective actions taken to prevent recurrence?</t>
  </si>
  <si>
    <t>Are employees involved in incident investigations?</t>
  </si>
  <si>
    <t xml:space="preserve">Note:  This element is NOT APPLICABLE (N/A) where legislation does not require a health and safety representative.  Employers may exceed legislation by designating a health and safety committee instead. </t>
  </si>
  <si>
    <t>Has the company designated a health and safety committee representative in accordance with legislation?</t>
  </si>
  <si>
    <t>Has the health and safety representative been trained in accordance with legislation?</t>
  </si>
  <si>
    <t>Is the contact information of the health and safety representative readily available to employees?</t>
  </si>
  <si>
    <t>Are health and safety concerns and/or complaints resolved in a timely manner?</t>
  </si>
  <si>
    <r>
      <t xml:space="preserve">a) </t>
    </r>
    <r>
      <rPr>
        <sz val="11"/>
        <color rgb="FF000000"/>
        <rFont val="Aptos Display"/>
        <family val="2"/>
        <scheme val="major"/>
      </rPr>
      <t>health and safety issues and improvements are communicated to employees?</t>
    </r>
  </si>
  <si>
    <r>
      <t xml:space="preserve">b) </t>
    </r>
    <r>
      <rPr>
        <sz val="11"/>
        <color rgb="FF000000"/>
        <rFont val="Aptos Display"/>
        <family val="2"/>
        <scheme val="major"/>
      </rPr>
      <t>feedback on health and safety issues is sought from employees?</t>
    </r>
  </si>
  <si>
    <t>Was an action plan developed to address deficiencies identified in the previous audit/assessment?</t>
  </si>
  <si>
    <t>Have deficiencies identified in the previous audit/assessment been been initiated or corrected?</t>
  </si>
  <si>
    <t>SECOR Score</t>
  </si>
  <si>
    <t>Is a scheduled preventive maintenance program for equipment, machinery and vehicles in place and followed?</t>
  </si>
  <si>
    <t>*1.2</t>
  </si>
  <si>
    <t>*</t>
  </si>
  <si>
    <t>*1.5</t>
  </si>
  <si>
    <t>*2.2</t>
  </si>
  <si>
    <t>*2.5</t>
  </si>
  <si>
    <t>*3.3</t>
  </si>
  <si>
    <t>(e.g. emergency evacuation procedures, alarm systems, hazard reporting, etc.) ?</t>
  </si>
  <si>
    <t>*4.1</t>
  </si>
  <si>
    <t>*4.2</t>
  </si>
  <si>
    <t>*4.4</t>
  </si>
  <si>
    <t>*7.6</t>
  </si>
  <si>
    <t>*7.5</t>
  </si>
  <si>
    <t>*7.4</t>
  </si>
  <si>
    <t>*7.3</t>
  </si>
  <si>
    <t>*7.2</t>
  </si>
  <si>
    <t xml:space="preserve">Is there a written process in place that requires reporting of all workplace incidents, occupational illnesses, near misses </t>
  </si>
  <si>
    <t>and work refusals?</t>
  </si>
  <si>
    <t>*8.2</t>
  </si>
  <si>
    <t>*8.6</t>
  </si>
  <si>
    <t>Total Identifed</t>
  </si>
  <si>
    <t>Complete Controls</t>
  </si>
  <si>
    <t>2. Hazard Assessment</t>
  </si>
  <si>
    <t>3. Hazard Control</t>
  </si>
  <si>
    <t>4. Qualifications, Orientation and Training</t>
  </si>
  <si>
    <t>8. Incident Investigation</t>
  </si>
  <si>
    <t>6. Regular Inspection and Monitoring</t>
  </si>
  <si>
    <t>7. Emergency Response</t>
  </si>
  <si>
    <t>9. Health and Safety Representative</t>
  </si>
  <si>
    <t>10. System Review</t>
  </si>
  <si>
    <r>
      <rPr>
        <b/>
        <sz val="10"/>
        <color theme="1"/>
        <rFont val="Aptos Display"/>
        <family val="2"/>
        <scheme val="major"/>
      </rPr>
      <t>NOTE:</t>
    </r>
    <r>
      <rPr>
        <sz val="10"/>
        <color theme="1"/>
        <rFont val="Aptos Display"/>
        <family val="2"/>
        <scheme val="major"/>
      </rPr>
      <t xml:space="preserve">  For certification purposes, an overall score of 80% is required and a minimum of 50% in each element.  
For SECOR maintenance purposes, an overall minimum score of 60% is required.</t>
    </r>
  </si>
  <si>
    <t>Included in scope?</t>
  </si>
  <si>
    <t>Total site(s):</t>
  </si>
  <si>
    <t>Employee Breakdown:</t>
  </si>
  <si>
    <r>
      <rPr>
        <b/>
        <sz val="10.5"/>
        <color theme="3"/>
        <rFont val="Aptos Display"/>
        <family val="2"/>
        <scheme val="major"/>
      </rPr>
      <t>Operating site(s)</t>
    </r>
    <r>
      <rPr>
        <b/>
        <i/>
        <sz val="10"/>
        <color theme="1"/>
        <rFont val="Aptos Display"/>
        <family val="2"/>
        <scheme val="major"/>
      </rPr>
      <t xml:space="preserve">
</t>
    </r>
    <r>
      <rPr>
        <i/>
        <sz val="10"/>
        <color theme="1"/>
        <rFont val="Aptos Display"/>
        <family val="2"/>
        <scheme val="major"/>
      </rPr>
      <t>List site(s) and location(s) below</t>
    </r>
  </si>
  <si>
    <t>Contracted worker(s)</t>
  </si>
  <si>
    <t>SECOR Assessment date(s):  </t>
  </si>
  <si>
    <t>Notifications</t>
  </si>
  <si>
    <r>
      <t>Group audit application sent to AFPA (</t>
    </r>
    <r>
      <rPr>
        <b/>
        <i/>
        <sz val="10"/>
        <color theme="1"/>
        <rFont val="Aptos Display"/>
        <family val="2"/>
        <scheme val="major"/>
      </rPr>
      <t>if applicable</t>
    </r>
    <r>
      <rPr>
        <b/>
        <sz val="10"/>
        <color theme="1"/>
        <rFont val="Aptos Display"/>
        <family val="2"/>
        <scheme val="major"/>
      </rPr>
      <t>)</t>
    </r>
  </si>
  <si>
    <t>Signature</t>
  </si>
  <si>
    <t>Discipline for Code of Ethics Violations</t>
  </si>
  <si>
    <t>F12</t>
  </si>
  <si>
    <t>b) supervisors?</t>
  </si>
  <si>
    <t>c) workers?</t>
  </si>
  <si>
    <t>Max Points</t>
  </si>
  <si>
    <t>Score Cell</t>
  </si>
  <si>
    <t>F3</t>
  </si>
  <si>
    <t>1.3a</t>
  </si>
  <si>
    <t>1.3b</t>
  </si>
  <si>
    <t>F13</t>
  </si>
  <si>
    <t>1.3c</t>
  </si>
  <si>
    <t>1.4a</t>
  </si>
  <si>
    <t>1.4b</t>
  </si>
  <si>
    <t>2.1a</t>
  </si>
  <si>
    <t>2.1b</t>
  </si>
  <si>
    <t>2.1c</t>
  </si>
  <si>
    <t>F54</t>
  </si>
  <si>
    <t>2.1d</t>
  </si>
  <si>
    <t>3.2a</t>
  </si>
  <si>
    <t>F93</t>
  </si>
  <si>
    <t>3.2b</t>
  </si>
  <si>
    <t>F97</t>
  </si>
  <si>
    <t>3.2c</t>
  </si>
  <si>
    <t>F101</t>
  </si>
  <si>
    <t>F105</t>
  </si>
  <si>
    <t>F109</t>
  </si>
  <si>
    <t>F111</t>
  </si>
  <si>
    <t>F171</t>
  </si>
  <si>
    <t>5.4a</t>
  </si>
  <si>
    <t>5.4b</t>
  </si>
  <si>
    <t>F235</t>
  </si>
  <si>
    <t>7.3a</t>
  </si>
  <si>
    <t>F239</t>
  </si>
  <si>
    <t>7.3b</t>
  </si>
  <si>
    <t>F243</t>
  </si>
  <si>
    <t>F247</t>
  </si>
  <si>
    <t>F267</t>
  </si>
  <si>
    <t>F291</t>
  </si>
  <si>
    <t>10.1a</t>
  </si>
  <si>
    <t>10.1b</t>
  </si>
  <si>
    <t>F351</t>
  </si>
  <si>
    <t>Complete the ‘SECOR Protocol’ Sheet</t>
  </si>
  <si>
    <t>• If a question is Not Applicable (N/A) - provide clear justification in your notes (e.g. 'owner/operator' or 'less than 5 employees total)</t>
  </si>
  <si>
    <r>
      <t xml:space="preserve">&gt; </t>
    </r>
    <r>
      <rPr>
        <i/>
        <u/>
        <sz val="11"/>
        <color theme="1"/>
        <rFont val="Aptos"/>
        <family val="2"/>
      </rPr>
      <t>Percentages</t>
    </r>
    <r>
      <rPr>
        <i/>
        <sz val="11"/>
        <color theme="1"/>
        <rFont val="Aptos"/>
        <family val="2"/>
      </rPr>
      <t xml:space="preserve"> are calculated to three  (3) decimal places. Even if you see “95%” on screen, the actual value may be slightly lower, so the rounded score could be 9 instead of 10. This is normal.</t>
    </r>
  </si>
  <si>
    <t>• Provide examples of both positive and negative findings, as applicable.</t>
  </si>
  <si>
    <r>
      <rPr>
        <b/>
        <i/>
        <sz val="11"/>
        <color theme="1"/>
        <rFont val="Aptos"/>
        <family val="2"/>
      </rPr>
      <t>*Worksheet (i.e. 'sheet')</t>
    </r>
    <r>
      <rPr>
        <sz val="11"/>
        <color theme="1"/>
        <rFont val="Aptos"/>
        <family val="2"/>
      </rPr>
      <t xml:space="preserve"> - A single tab (located below the worksheet) or page in an Excel file, where data is entered and analyzed (i.e. 'completion instructions', 'cover page', 'code of ethics', 'summary page', 'SECOR protocol', etc.)</t>
    </r>
  </si>
  <si>
    <t xml:space="preserve">&gt; Enter all applicable information (Company Name, Employer Name, etc.). </t>
  </si>
  <si>
    <t>&gt;Some information from the cover sheet will be used to auto-populate cells in other sheets (e.g. names and dates).</t>
  </si>
  <si>
    <t xml:space="preserve">&gt;This page will auto-populate pulling from the 'Summary Page' and the 'SECOR Protocol'. </t>
  </si>
  <si>
    <r>
      <rPr>
        <b/>
        <sz val="11"/>
        <color theme="1"/>
        <rFont val="Aptos"/>
        <family val="2"/>
      </rPr>
      <t>15 Days</t>
    </r>
    <r>
      <rPr>
        <sz val="11"/>
        <color theme="1"/>
        <rFont val="Aptos"/>
        <family val="2"/>
      </rPr>
      <t xml:space="preserve"> – to complete </t>
    </r>
    <r>
      <rPr>
        <b/>
        <sz val="11"/>
        <color theme="1"/>
        <rFont val="Aptos"/>
        <family val="2"/>
      </rPr>
      <t>and</t>
    </r>
    <r>
      <rPr>
        <sz val="11"/>
        <color theme="1"/>
        <rFont val="Aptos"/>
        <family val="2"/>
      </rPr>
      <t xml:space="preserve"> submit the SECOR assessment. </t>
    </r>
  </si>
  <si>
    <r>
      <rPr>
        <b/>
        <sz val="11"/>
        <color theme="1"/>
        <rFont val="Aptos"/>
        <family val="2"/>
      </rPr>
      <t>15 Days</t>
    </r>
    <r>
      <rPr>
        <sz val="11"/>
        <color theme="1"/>
        <rFont val="Aptos"/>
        <family val="2"/>
      </rPr>
      <t xml:space="preserve"> – to make any corrections following the quality assurance (QA) review, if required.</t>
    </r>
  </si>
  <si>
    <r>
      <t xml:space="preserve">&gt; Refer to </t>
    </r>
    <r>
      <rPr>
        <b/>
        <sz val="11"/>
        <color theme="1"/>
        <rFont val="Aptos"/>
        <family val="2"/>
      </rPr>
      <t>'Important Deadlines</t>
    </r>
    <r>
      <rPr>
        <sz val="11"/>
        <color theme="1"/>
        <rFont val="Aptos"/>
        <family val="2"/>
      </rPr>
      <t>' noted above to ensure timely completion/re-submission of the SECOR.</t>
    </r>
  </si>
  <si>
    <r>
      <t xml:space="preserve">5. Work Site and Other Parties 
</t>
    </r>
    <r>
      <rPr>
        <b/>
        <i/>
        <sz val="10"/>
        <color theme="1"/>
        <rFont val="Aptos Narrow"/>
        <family val="2"/>
        <scheme val="minor"/>
      </rPr>
      <t>(</t>
    </r>
    <r>
      <rPr>
        <b/>
        <i/>
        <sz val="9"/>
        <color theme="1"/>
        <rFont val="Aptos Narrow"/>
        <family val="2"/>
        <scheme val="minor"/>
      </rPr>
      <t>at/in the vicinity of the work site</t>
    </r>
    <r>
      <rPr>
        <b/>
        <i/>
        <sz val="10"/>
        <color theme="1"/>
        <rFont val="Aptos Narrow"/>
        <family val="2"/>
        <scheme val="minor"/>
      </rPr>
      <t>)</t>
    </r>
  </si>
  <si>
    <r>
      <rPr>
        <b/>
        <sz val="11"/>
        <color theme="1"/>
        <rFont val="Aptos"/>
        <family val="2"/>
      </rPr>
      <t>15 Days</t>
    </r>
    <r>
      <rPr>
        <sz val="11"/>
        <color theme="1"/>
        <rFont val="Aptos"/>
        <family val="2"/>
      </rPr>
      <t xml:space="preserve"> – for data collection (i.e. documentation review). - All data collection must be completed by no later than December 31st.</t>
    </r>
  </si>
  <si>
    <t>&gt; You are responsible for addressing all comments before resubmitting your SECOR for further review.</t>
  </si>
  <si>
    <t>Jobs Complete</t>
  </si>
  <si>
    <t>Tasks Identified</t>
  </si>
  <si>
    <t xml:space="preserve">Is there a written process in place that requires the investigation of all workplace incidents, occupational illnesses, near </t>
  </si>
  <si>
    <t xml:space="preserve"> misses and work refusals?</t>
  </si>
  <si>
    <t>Select yes/no</t>
  </si>
  <si>
    <t>Auditor Instructions</t>
  </si>
  <si>
    <t>SCORE
0 or 5</t>
  </si>
  <si>
    <t>0 - 5</t>
  </si>
  <si>
    <t>0 or 5</t>
  </si>
  <si>
    <t>Positive Findings</t>
  </si>
  <si>
    <t>Total
Interviews</t>
  </si>
  <si>
    <r>
      <t>Total</t>
    </r>
    <r>
      <rPr>
        <sz val="10"/>
        <color theme="1"/>
        <rFont val="Aptos Display"/>
        <family val="2"/>
        <scheme val="major"/>
      </rPr>
      <t xml:space="preserve"> Interviewed</t>
    </r>
  </si>
  <si>
    <r>
      <t xml:space="preserve">Total </t>
    </r>
    <r>
      <rPr>
        <sz val="10"/>
        <color theme="1"/>
        <rFont val="Aptos Display"/>
        <family val="2"/>
        <scheme val="major"/>
      </rPr>
      <t>Employees</t>
    </r>
  </si>
  <si>
    <t>yes, no</t>
  </si>
  <si>
    <t>0 - 10</t>
  </si>
  <si>
    <t xml:space="preserve">Are site-specific (field-level) hazard assessments required where work site conditions change or when non-routine </t>
  </si>
  <si>
    <t>work is added?</t>
  </si>
  <si>
    <t>DI</t>
  </si>
  <si>
    <t>D</t>
  </si>
  <si>
    <t>I</t>
  </si>
  <si>
    <t>DO</t>
  </si>
  <si>
    <t>O</t>
  </si>
  <si>
    <t>Are employees using controls developed for identified health and safety hazards?</t>
  </si>
  <si>
    <t>Controls Used</t>
  </si>
  <si>
    <t>Controls Observed</t>
  </si>
  <si>
    <t>Hazards Evaluated</t>
  </si>
  <si>
    <t>*3.4</t>
  </si>
  <si>
    <t>Complete Tasks</t>
  </si>
  <si>
    <t>0 - 2</t>
  </si>
  <si>
    <t>0 or 1</t>
  </si>
  <si>
    <t>Identified Controls</t>
  </si>
  <si>
    <t>Controls in Place</t>
  </si>
  <si>
    <t>Hazards Sampled</t>
  </si>
  <si>
    <r>
      <t xml:space="preserve">Review the written Health and Safety Policy.   
To award points, the policy must be SIGNED and DATED by the employer and include:
</t>
    </r>
    <r>
      <rPr>
        <i/>
        <sz val="10"/>
        <color rgb="FF000000"/>
        <rFont val="Aptos Display"/>
        <family val="2"/>
        <scheme val="major"/>
      </rPr>
      <t xml:space="preserve">• Management’s commitment to protecting employees’ physical, psychological, and social well-being.
• Goals and objectives for maintaining a healthy and safe workplace.
• A requirement to comply with applicable legislation (federal or provincial) and company health and safety standards.
</t>
    </r>
    <r>
      <rPr>
        <sz val="11"/>
        <color rgb="FF000000"/>
        <rFont val="Aptos Display"/>
        <family val="2"/>
        <scheme val="major"/>
      </rPr>
      <t>Owner/operators are required to have a SIGNED and DATED policy.  Some of the sub-bullets noted above may not apply.</t>
    </r>
  </si>
  <si>
    <t xml:space="preserve">Notes: Provide clear, legible notes with sufficient detail (i.e. examples of both positive and negative findings, as applicable) to support your response to this question. </t>
  </si>
  <si>
    <t xml:space="preserve">Notes: Provide clear, legible notes with sufficient detail (i.e. examples of both positive and negative findings, as applicable) to support your response to this question.  </t>
  </si>
  <si>
    <t xml:space="preserve">Provide clear, legible notes with sufficient detail (i.e. examples of both positive and negative findings, as applicable) to support your response to this question. </t>
  </si>
  <si>
    <t xml:space="preserve">Provide clear, legible notes with sufficient detail (i.e. examples of both positive and negative findings, as applicable) to support your response to this question.  </t>
  </si>
  <si>
    <r>
      <t xml:space="preserve">Provide clear, legible notes with sufficient detail (i.e. examples of both positive and negative findings, as applicable) to support your response to this question.
Indicate the total number of jobs that should reasonably be included and the number inventoried. Examples of jobs listed and any missing from the inventory must be included in your notes. </t>
    </r>
    <r>
      <rPr>
        <b/>
        <sz val="9"/>
        <color rgb="FF808080"/>
        <rFont val="Aptos Display"/>
        <family val="2"/>
        <scheme val="major"/>
      </rPr>
      <t>Sampling is NOT permitted.</t>
    </r>
  </si>
  <si>
    <r>
      <t xml:space="preserve">Provide clear, legible notes with sufficient detail (i.e. examples of both positive and negative findings, as applicable) to support your response to this question.
Include specific examples of jobs with both complete and incomplete task inventories. Provide examples of tasks that were appropriately included, as well as those that were missing but should have been captured.  </t>
    </r>
    <r>
      <rPr>
        <b/>
        <sz val="9"/>
        <color rgb="FF808080"/>
        <rFont val="Aptos Display"/>
        <family val="2"/>
        <scheme val="major"/>
      </rPr>
      <t>Sampling is NOT permitted.</t>
    </r>
  </si>
  <si>
    <r>
      <t xml:space="preserve">Provide clear, legible notes with sufficient detail (i.e. examples of both positive and negative findings, as applicable) to support your response to this question.  
Auditors may either review the full scope of work (all jobs and associated tasks) or select a representative </t>
    </r>
    <r>
      <rPr>
        <b/>
        <sz val="9"/>
        <color rgb="FF808080"/>
        <rFont val="Aptos Display"/>
        <family val="2"/>
        <scheme val="major"/>
      </rPr>
      <t>sample</t>
    </r>
    <r>
      <rPr>
        <sz val="9"/>
        <color rgb="FF808080"/>
        <rFont val="Aptos Display"/>
        <family val="2"/>
        <scheme val="major"/>
      </rPr>
      <t xml:space="preserve"> of jobs (typically 3–5) from the job inventory (2.1a), depending on workplace complexity.
Where sampling is used, review all associated tasks (2.1b) within the selected jobs. The chosen scope will also be applied in Question 3.1 to maintain consistency and reduce duplication.
Record:
• The total number of tasks identified; and
• The number that include a complete listing of health and safety hazards.
In your notes, document your approach (full review or sampling), the rationale for your selection, and examples of tasks with both complete and incomplete hazard identification. Provide examples of hazards that were appropriately identified and those that were missing, where applicable.</t>
    </r>
  </si>
  <si>
    <t>System? yes, no</t>
  </si>
  <si>
    <r>
      <t>Notes: Provide clear, legible notes with sufficient detail (i.e. examples of both positive and negative findings, as applicable) to support your response to this question.  
Auditors must record:
• The total number of tasks with complete hazard identification (</t>
    </r>
    <r>
      <rPr>
        <i/>
        <sz val="9"/>
        <color rgb="FF808080"/>
        <rFont val="Aptos Display"/>
        <family val="2"/>
        <scheme val="major"/>
      </rPr>
      <t>this is automativally pulled from 2.1c</t>
    </r>
    <r>
      <rPr>
        <sz val="9"/>
        <color rgb="FF808080"/>
        <rFont val="Aptos Display"/>
        <family val="2"/>
        <scheme val="major"/>
      </rPr>
      <t xml:space="preserve">); and
• The number that include a complete listing of recommended health and safety hazard controls.
In your notes, provide examples of tasks with both complete and incomplete control recommendations for all identified hazards. Provide examples of hazard controls that were appropriately identified and those that were missing, where applicable. </t>
    </r>
  </si>
  <si>
    <r>
      <t xml:space="preserve">Observe employees using controls.  Compare/observe employee performance against hazard controls implemented in 3.2. Representative sampling is permitted here. 
</t>
    </r>
    <r>
      <rPr>
        <i/>
        <sz val="10.5"/>
        <color theme="1"/>
        <rFont val="Aptos Display"/>
        <family val="2"/>
        <scheme val="major"/>
      </rPr>
      <t xml:space="preserve">Representative sampling is the selection of a subset that reflects the range, variation, and risk characteristics of the system, allowing the auditor to draw reasonable conclusions about how requirements are applied in practice. </t>
    </r>
    <r>
      <rPr>
        <sz val="11"/>
        <color theme="1"/>
        <rFont val="Aptos Display"/>
        <family val="2"/>
        <scheme val="major"/>
      </rPr>
      <t xml:space="preserve">
Award points based on the percentage of controls used by employees.</t>
    </r>
  </si>
  <si>
    <t>Interview employees and explain how they are made aware of the policy’s content.
Award points based on the percentage of positive interview response.
This question is NOT APPLICABLE (N/A) to owner/operators.</t>
  </si>
  <si>
    <t>Interview employees to confirm the employer ensures hazard control methods are followed.
Award points based on the percentage of positive interview response.
This question is NOT APPLICABLE (N/A) to owner/operators.</t>
  </si>
  <si>
    <r>
      <t xml:space="preserve">Review documentation from 3.1 and observe the identified control method.  Representative sampling is permitted here. 
</t>
    </r>
    <r>
      <rPr>
        <i/>
        <sz val="10.5"/>
        <color theme="1"/>
        <rFont val="Aptos Display"/>
        <family val="2"/>
        <scheme val="major"/>
      </rPr>
      <t>Representative sampling is the selection of a subset that reflects the range, variation, and risk characteristics of the system, allowing the auditor to draw reasonable conclusions about how requirements are applied in practice.</t>
    </r>
    <r>
      <rPr>
        <sz val="11"/>
        <color theme="1"/>
        <rFont val="Aptos Display"/>
        <family val="2"/>
        <scheme val="major"/>
      </rPr>
      <t xml:space="preserve">
Award points based on the percentage of engineering controls observed to be implemented..</t>
    </r>
  </si>
  <si>
    <t>Review documentation and interview employees about the system used to report hazards (e.g. toolbox meetings, notes, letters, memos, etc.).
Auditor notes must outline the reporting system used on site. 
Select 'yes' or 'no' from the dropdown to indicate a documented reporting system is in place, and enter your interview results under positive findings, if applicable. If there is no system to report unsafe/unhealthy conditions/practices in place, the overall points for this question will default to '0'. 
This question is NOT APPLICABLE (N/A) to owner/operators.</t>
  </si>
  <si>
    <r>
      <t xml:space="preserve">Review the policy, process document, or directive that outlines the review frequency for formal hazard assessments. To award full points, it must include:
</t>
    </r>
    <r>
      <rPr>
        <i/>
        <sz val="10"/>
        <color theme="1"/>
        <rFont val="Aptos Display"/>
        <family val="2"/>
        <scheme val="major"/>
      </rPr>
      <t>1. On a regular pre-determined basis, designed to keep the results up to date.</t>
    </r>
    <r>
      <rPr>
        <sz val="10"/>
        <color theme="1"/>
        <rFont val="Aptos Display"/>
        <family val="2"/>
        <scheme val="major"/>
      </rPr>
      <t xml:space="preserve">
</t>
    </r>
    <r>
      <rPr>
        <i/>
        <sz val="10"/>
        <color theme="1"/>
        <rFont val="Aptos Display"/>
        <family val="2"/>
        <scheme val="major"/>
      </rPr>
      <t>2. When a new work process is introduced.</t>
    </r>
    <r>
      <rPr>
        <sz val="10"/>
        <color theme="1"/>
        <rFont val="Aptos Display"/>
        <family val="2"/>
        <scheme val="major"/>
      </rPr>
      <t xml:space="preserve">
</t>
    </r>
    <r>
      <rPr>
        <i/>
        <sz val="10"/>
        <color theme="1"/>
        <rFont val="Aptos Display"/>
        <family val="2"/>
        <scheme val="major"/>
      </rPr>
      <t xml:space="preserve">3. When changes to the operation are implemented.
4. When site-specific hazard assessments identify a previously unrecognized hazard. 
5. When inspections, and/or investigations identify a previously unrecognized hazard. 
</t>
    </r>
    <r>
      <rPr>
        <sz val="11"/>
        <color theme="1"/>
        <rFont val="Aptos Display"/>
        <family val="2"/>
        <scheme val="major"/>
      </rPr>
      <t xml:space="preserve">Award points based on the percentage of criteria met. </t>
    </r>
  </si>
  <si>
    <r>
      <t xml:space="preserve">Review documentation demonstrating employee participation in the development, review and/or revision of formal hazard assessments (e.g. hazard assessments documenting participant names, meeting minutes, etc.).
Not all individuals need to participate directly. 
</t>
    </r>
    <r>
      <rPr>
        <i/>
        <sz val="10"/>
        <color theme="1"/>
        <rFont val="Aptos Display"/>
        <family val="2"/>
        <scheme val="major"/>
      </rPr>
      <t xml:space="preserve">(Involvement may include participation on teams, designation as the safety representatives, contribution to special projects, or involvement in pre-job planning related to the formal hazard assessment.) </t>
    </r>
    <r>
      <rPr>
        <sz val="11"/>
        <color theme="1"/>
        <rFont val="Aptos Display"/>
        <family val="2"/>
        <scheme val="major"/>
      </rPr>
      <t xml:space="preserve">
This question is NOT APPLICABLE (N/A) to owner/operators.</t>
    </r>
  </si>
  <si>
    <r>
      <t xml:space="preserve">Review documentation to confirm a process exists for conducting site-specific hazard assessments that includes:
</t>
    </r>
    <r>
      <rPr>
        <i/>
        <sz val="10"/>
        <color theme="1"/>
        <rFont val="Aptos Display"/>
        <family val="2"/>
        <scheme val="major"/>
      </rPr>
      <t xml:space="preserve">• Identification of work site hazards.
• Methods used to eliminate or control identified hazards.
• Sign-off by all affected workers.
</t>
    </r>
    <r>
      <rPr>
        <sz val="11"/>
        <color theme="1"/>
        <rFont val="Aptos Display"/>
        <family val="2"/>
        <scheme val="major"/>
      </rPr>
      <t>To award points, the process must address, as applicable to the operation:</t>
    </r>
    <r>
      <rPr>
        <i/>
        <sz val="10"/>
        <color theme="1"/>
        <rFont val="Aptos Display"/>
        <family val="2"/>
        <scheme val="major"/>
      </rPr>
      <t xml:space="preserve">
• Work performed at temporary or mobile work sites.
• Work activities conducted at sites not owned by the employer.
• New or temporary work activities introduced at the site.</t>
    </r>
    <r>
      <rPr>
        <sz val="11"/>
        <color theme="1"/>
        <rFont val="Aptos Display"/>
        <family val="2"/>
        <scheme val="major"/>
      </rPr>
      <t xml:space="preserve">
Site-specific hazard assessments may be completed in conjunction with other employers, as appropriate.</t>
    </r>
  </si>
  <si>
    <t>Interview employees to confirm they have a working knowledge of OHS legislation applicable to their work and any work they oversee.  
Award points based on the percentage of positive interview response.</t>
  </si>
  <si>
    <r>
      <t xml:space="preserve">Review responsibility documents, other than the policy in 1.1 </t>
    </r>
    <r>
      <rPr>
        <i/>
        <sz val="11"/>
        <color rgb="FF000000"/>
        <rFont val="Aptos Display"/>
        <family val="2"/>
        <scheme val="major"/>
      </rPr>
      <t>(e.g. contracts, job descriptions, program manual, etc.)</t>
    </r>
    <r>
      <rPr>
        <sz val="11"/>
        <color rgb="FF000000"/>
        <rFont val="Aptos Display"/>
        <family val="2"/>
        <scheme val="major"/>
      </rPr>
      <t>.
Depending on the size or nature of the company, one or more of these categories may not be applicable. 
Where the company has no workers, the owner/operator will be considered the 'manager'.</t>
    </r>
  </si>
  <si>
    <t>Schedule? yes, no</t>
  </si>
  <si>
    <t>Followed? yes, no</t>
  </si>
  <si>
    <r>
      <t xml:space="preserve">Interview employees to confirm understanding of the 3 OHS rights (right to know, right to participate, and the right to refuse dangerous work). 
</t>
    </r>
    <r>
      <rPr>
        <i/>
        <sz val="10.5"/>
        <color rgb="FF000000"/>
        <rFont val="Aptos Display"/>
        <family val="2"/>
        <scheme val="major"/>
      </rPr>
      <t>Note: The official King’s Printer should be consulted for all purposes of applying the law.</t>
    </r>
    <r>
      <rPr>
        <sz val="11"/>
        <color rgb="FF000000"/>
        <rFont val="Aptos Display"/>
        <family val="2"/>
        <scheme val="major"/>
      </rPr>
      <t xml:space="preserve">
Award points based on the percentage of positive interview response.
This question is NOT APPLICABLE (N/A) to owner/operators.</t>
    </r>
  </si>
  <si>
    <r>
      <t xml:space="preserve">Identify the applicable occupational health and safety (OHS) legislation (i.e. provincial and/or federal), including the date of publication, and, where applicable, confirm the legislation is made readily accessible to employees.
</t>
    </r>
    <r>
      <rPr>
        <i/>
        <sz val="10.5"/>
        <color rgb="FF000000"/>
        <rFont val="Aptos Display"/>
        <family val="2"/>
        <scheme val="major"/>
      </rPr>
      <t>Note: The official King’s Printer should be consulted for all purposes of applying the law.</t>
    </r>
  </si>
  <si>
    <r>
      <t xml:space="preserve">Review the written harassment prevention plan and compare to OHS legislation. To award points, all legislated requirements must be addressed.
</t>
    </r>
    <r>
      <rPr>
        <i/>
        <sz val="10.5"/>
        <color theme="1"/>
        <rFont val="Aptos Display"/>
        <family val="2"/>
        <scheme val="major"/>
      </rPr>
      <t>Note: The official King’s Printer should be consulted for all purposes of applying the law.</t>
    </r>
    <r>
      <rPr>
        <sz val="11"/>
        <color theme="1"/>
        <rFont val="Aptos Display"/>
        <family val="2"/>
        <scheme val="major"/>
      </rPr>
      <t xml:space="preserve">
</t>
    </r>
    <r>
      <rPr>
        <i/>
        <sz val="10.5"/>
        <color theme="1"/>
        <rFont val="Aptos Display"/>
        <family val="2"/>
        <scheme val="major"/>
      </rPr>
      <t xml:space="preserve">As legislation now combines violence and harassment prevention requirements, a single integrated plan is acceptable. </t>
    </r>
  </si>
  <si>
    <r>
      <t xml:space="preserve">Review the written violence prevention plan and compare to OHS legislation. To award points, all legislated requirements must be addressed.
</t>
    </r>
    <r>
      <rPr>
        <i/>
        <sz val="10.5"/>
        <color theme="1"/>
        <rFont val="Aptos Display"/>
        <family val="2"/>
        <scheme val="major"/>
      </rPr>
      <t>Note: The official King’s Printer should be consulted for all purposes of applying the law.</t>
    </r>
    <r>
      <rPr>
        <sz val="11"/>
        <color theme="1"/>
        <rFont val="Aptos Display"/>
        <family val="2"/>
        <scheme val="major"/>
      </rPr>
      <t xml:space="preserve">
</t>
    </r>
    <r>
      <rPr>
        <i/>
        <sz val="10.5"/>
        <color theme="1"/>
        <rFont val="Aptos Display"/>
        <family val="2"/>
        <scheme val="major"/>
      </rPr>
      <t xml:space="preserve">As legislation now combines violence and harassment prevention requirements, a single integrated plan is acceptable. </t>
    </r>
  </si>
  <si>
    <t xml:space="preserve">Review documentation. 
To award points, a preventive maintenance schedule for applicable vehicles, machinery/equipment, and tools must be in place (5 points) and consistently followed (5 points).  If there is no preventive maintenance schedule in place, the overall points for this question will default to '0'. </t>
  </si>
  <si>
    <t>Score
0 - 10</t>
  </si>
  <si>
    <t>Score
0 or 5</t>
  </si>
  <si>
    <t>Total Complete</t>
  </si>
  <si>
    <t>Review orientation process or checklist. 
To award points, all legislated worker rights (right to know, right to participate and right to refuse), and critical company health and safety information must be included. 
This question is NOT APPLICABLE (N/A) to owner/operators.</t>
  </si>
  <si>
    <t>Interview employees to confirm they have a working knowledge of their health and safety responsibilities under company policies.
Award points based on the percentage of positive interview responses.  
This question is NOT APPLICABLE (N/A) to owner/operators.</t>
  </si>
  <si>
    <t>Total Records</t>
  </si>
  <si>
    <t xml:space="preserve">Positive Findings </t>
  </si>
  <si>
    <t>Total Interviews</t>
  </si>
  <si>
    <t>Review orientation records and interview supervisors and workers. Each person interviewed must have a corresponding orientation record available for review.  
Award points based on the percentage of positive interview responses.
The maximum points awarded cannot exceed the percentage of interviewed workers with a corresponding orientation record.
This question is NOT APPLICABLE (N/A) to owner/operators.</t>
  </si>
  <si>
    <t xml:space="preserve">Manager(s)/owner(s) </t>
  </si>
  <si>
    <t xml:space="preserve">Total Employees </t>
  </si>
  <si>
    <t xml:space="preserve">Do orientations cover occupational health and safety (OHS) rights, and critical health and safety information </t>
  </si>
  <si>
    <t>hazards, and controls?</t>
  </si>
  <si>
    <t xml:space="preserve">Is job-specific health and safety training provided that includes job responsibilities, job-specific </t>
  </si>
  <si>
    <t>Review documentation.  Competency evaluations must include a practical demonstration to assess trainee knowledge and skill.
This question is NOT APPLICABLE (N/A) to owner/operators.</t>
  </si>
  <si>
    <t>New Operation</t>
  </si>
  <si>
    <t xml:space="preserve">Review ongoing training records.
Examples may include refresher and recertification in job specific skills such as skills upgrading, WHMIS, first aid, defensive driving, and TDG, etc.
Award points based on the percentage of positive indicators. 
This question may be NOT APPLICABLE (N/A) to new operations. If this is a new operation, select 'yes' from the dropdown. 
  </t>
  </si>
  <si>
    <t>yes, no, n/a</t>
  </si>
  <si>
    <t>Review documentation to confirm a process for evaluating and selecting candidates is in place.
If the employer does not contract other employers, this question can be marked NOT APPLICABLE (N/A).</t>
  </si>
  <si>
    <t>Interview external work site parties (e.g. employers, suppliers, etc.) to verify that hazards and controls that could affect them while on-site are communicated. 
Award points based on the percentage of positive interview responses.
If there were no external work site parties on site at time of audit, this question can be marked NOT APPLICABLE (N/A).</t>
  </si>
  <si>
    <t>Review documentation to confirm the performance of contracted employers is monitored while working on site. 
If the employer does not contract other employers, this question can be marked NOT APPLICABLE (N/A).</t>
  </si>
  <si>
    <t xml:space="preserve"> 0 - 5</t>
  </si>
  <si>
    <t>Total Reviewed</t>
  </si>
  <si>
    <t xml:space="preserve">Review documentation to confirm that a system is in place to correct substandard conditions and practices. Observe items identified in inspection reports to verify that corrective actions have been completed.
Award points based on the percentage of deficiencies identified in inspection reports that were observed to be corrected.
If there is no system in place to correct substandard conditions and practices , the overall points for this question will default to '0'.  </t>
  </si>
  <si>
    <t>Total Items</t>
  </si>
  <si>
    <t>Total Corrected</t>
  </si>
  <si>
    <t xml:space="preserve">Is there a written emergency response plan at each work site appropriate to the potential emergencies </t>
  </si>
  <si>
    <t>at the site?</t>
  </si>
  <si>
    <r>
      <t xml:space="preserve">Review the written emergency response plan (ERP) applicable to each work site.
</t>
    </r>
    <r>
      <rPr>
        <i/>
        <sz val="11"/>
        <color theme="1"/>
        <rFont val="Aptos Display"/>
        <family val="2"/>
        <scheme val="major"/>
      </rPr>
      <t>(Note: Workers may operate under the ERP of a contracting employer.)</t>
    </r>
    <r>
      <rPr>
        <sz val="11"/>
        <color theme="1"/>
        <rFont val="Aptos Display"/>
        <family val="2"/>
        <scheme val="major"/>
      </rPr>
      <t xml:space="preserve">
To award points, the ERP must be site-specific, address the majority of potential emergencies that could reasonably occur at the work site, and include all applicable legislated requirements.
Award points based on the percentage of ERPs reviewed that meet these criteria.
</t>
    </r>
    <r>
      <rPr>
        <i/>
        <sz val="11"/>
        <color theme="1"/>
        <rFont val="Aptos Display"/>
        <family val="2"/>
        <scheme val="major"/>
      </rPr>
      <t>Note: The official King’s Printer should be consulted for all purposes of applying the law.</t>
    </r>
    <r>
      <rPr>
        <sz val="11"/>
        <color theme="1"/>
        <rFont val="Aptos Display"/>
        <family val="2"/>
        <scheme val="major"/>
      </rPr>
      <t xml:space="preserve">
</t>
    </r>
  </si>
  <si>
    <t>Total ERPs</t>
  </si>
  <si>
    <t xml:space="preserve">yes, no </t>
  </si>
  <si>
    <r>
      <t xml:space="preserve">Observe first aid equipment, supplies, and facilities available at the work site and compare to minimum legislated requirements.
Award points if all observed items meet or exceed the minimum legislated standards. 
</t>
    </r>
    <r>
      <rPr>
        <i/>
        <sz val="11"/>
        <color theme="1"/>
        <rFont val="Aptos Display"/>
        <family val="2"/>
        <scheme val="major"/>
      </rPr>
      <t>Note: The official King’s Printer should be consulted for all purposes of applying the law.</t>
    </r>
  </si>
  <si>
    <r>
      <t xml:space="preserve">Review training records of employee responders and compare to legislation.
Auditor notes must specify the number of first aid trained employees and the number required by legislation.
This question is NOT APPLICABLE (N/A) to owner/operators.
</t>
    </r>
    <r>
      <rPr>
        <i/>
        <sz val="11"/>
        <color theme="1"/>
        <rFont val="Aptos Display"/>
        <family val="2"/>
        <scheme val="major"/>
      </rPr>
      <t>Note: The official King’s Printer should be consulted for all purposes of applying the law.</t>
    </r>
  </si>
  <si>
    <t>Total Required</t>
  </si>
  <si>
    <r>
      <t xml:space="preserve">Review emergency response training records. 
</t>
    </r>
    <r>
      <rPr>
        <i/>
        <sz val="11"/>
        <color theme="1"/>
        <rFont val="Aptos Display"/>
        <family val="2"/>
        <scheme val="major"/>
      </rPr>
      <t>This may include fire safety, emergency evacuation, emergency communication, rescue techniques (confined space, fall protection, etc.), etc., as applicable. 
Award points based on the percentage of positive indicators.</t>
    </r>
    <r>
      <rPr>
        <sz val="11"/>
        <color theme="1"/>
        <rFont val="Aptos Display"/>
        <family val="2"/>
        <scheme val="major"/>
      </rPr>
      <t xml:space="preserve">
This question is NOT APPLICABLE (N/A) to owner/operators.</t>
    </r>
  </si>
  <si>
    <t>Are periodic emergency response drills conducted to test the response of all employees?</t>
  </si>
  <si>
    <r>
      <t xml:space="preserve">Review records from the previous 12 months of emergency response drills or exercises (e.g., evacuation, medical event). Exercises may include full drills, practice exercises, or tabletop simulations.
</t>
    </r>
    <r>
      <rPr>
        <i/>
        <sz val="11"/>
        <color theme="1"/>
        <rFont val="Aptos Display"/>
        <family val="2"/>
        <scheme val="major"/>
      </rPr>
      <t>(Note: Participation in drills conducted by a contracting employer may be appropriate for smaller employers.)</t>
    </r>
    <r>
      <rPr>
        <sz val="11"/>
        <color theme="1"/>
        <rFont val="Aptos Display"/>
        <family val="2"/>
        <scheme val="major"/>
      </rPr>
      <t xml:space="preserve">
To award points, drills must involve the majority of the intended participants. 
This question is NOT APPLICABLE (N/A) to owner/operators.</t>
    </r>
  </si>
  <si>
    <t>Review documentation to confirm that the emergency response plan (ERP) is updated in response to lessons learned from drills or actual emergencies. 
If no drill occurred in the previous 12 months, select “No” from the dropdown. This question will be scored 0 points.
If no deficiencies were identified following a drill or emergency, this question is NOT APPLICABLE (N/A).
This question is NOT APPLICABLE (N/A) to owner/operators.</t>
  </si>
  <si>
    <t>Total Reports</t>
  </si>
  <si>
    <t xml:space="preserve">Interview employees to confirm relevant, job-specific training is provided/completed. 
Award points based on the percentage of positive interview responses. </t>
  </si>
  <si>
    <t xml:space="preserve">Review documentation to confirm an incident reporting policy, process document or directive is in place.  
To award points, both internal and external (e.g. OHS and WCB) reporting requirements must be addressed. </t>
  </si>
  <si>
    <t>Interview employees.
Award points based on the percentage of positive interview responses. 
This question is NOT APPLICABLE (N/A) to owner/operators.</t>
  </si>
  <si>
    <t>Review documentation to confirm an incident investigation policy, process document or directive is in place. To award points, the investigation process must include:  
• gathering evidence, 
• identifying underlying cause(s), and 
• recommending corrective action(s).</t>
  </si>
  <si>
    <t>Actions Taken</t>
  </si>
  <si>
    <t>Review completed incident investigation reports from the previous 12 months.
Award points based on the percentage of investigation reports that have gathered evidence and identified underlying (root) causes. 
If no incidents occurred in the previous 12 months, this must be noted and the question becomes NOT APPLICABLE (N/A).</t>
  </si>
  <si>
    <t>Corrective Actions</t>
  </si>
  <si>
    <t>Review incident investigation reports from 8.4 and conduct observations to confirm recommended corrective actions have been taken. 
Award points based on the percentage of corrective actions taken.
If no incidents occurred in previous 12 months, the question becomes NOT APPLICABLE (N/A).</t>
  </si>
  <si>
    <t>Have duties been assigned to guide the activities of the health and safety representative?</t>
  </si>
  <si>
    <t>O or I</t>
  </si>
  <si>
    <r>
      <t xml:space="preserve">Review documentation to confirm a health and safety representative has been designated in accordance with legislation.
To award points, the representative must be a worker at the site, selected by the workers they represent, and capable of fulfilling the role.
</t>
    </r>
    <r>
      <rPr>
        <i/>
        <sz val="10.5"/>
        <color theme="1"/>
        <rFont val="Aptos Display"/>
        <family val="2"/>
        <scheme val="major"/>
      </rPr>
      <t>Note: The official King’s Printer should be consulted for all purposes of applying the law.</t>
    </r>
    <r>
      <rPr>
        <sz val="11"/>
        <color theme="1"/>
        <rFont val="Aptos Display"/>
        <family val="2"/>
        <scheme val="major"/>
      </rPr>
      <t xml:space="preserve">
This question is NOT APPLICABLE (N/A) if the employer regularly employs less than 5 workers.</t>
    </r>
  </si>
  <si>
    <t>Posted yes, no</t>
  </si>
  <si>
    <r>
      <t xml:space="preserve">Interview employees to confirm their involvement in incident investigations. 
</t>
    </r>
    <r>
      <rPr>
        <i/>
        <sz val="11"/>
        <color theme="1"/>
        <rFont val="Aptos Display"/>
        <family val="2"/>
        <scheme val="major"/>
      </rPr>
      <t>Involvement may include providing information, participating in the investigation process, or contributing to the identification of causes and corrective actions.</t>
    </r>
    <r>
      <rPr>
        <sz val="11"/>
        <color theme="1"/>
        <rFont val="Aptos Display"/>
        <family val="2"/>
        <scheme val="major"/>
      </rPr>
      <t xml:space="preserve">
Not all employees need to actively participate, but they must be able to describe employee involvement in the process.
Award points based on the percentage of positive interview responses.  
This question is NOT APPLICABLE (N/A) to owner/operators.</t>
    </r>
  </si>
  <si>
    <t>This element may be marked NOT APPLICABLE (N/A) for owner/operators that are completing their first audit OR for owner/operators that scored 100% on their previous audit/assessment.</t>
  </si>
  <si>
    <r>
      <t xml:space="preserve">Review documentation to confirm employees are notified of health and safety issues and improvements. </t>
    </r>
    <r>
      <rPr>
        <i/>
        <sz val="11"/>
        <color theme="1"/>
        <rFont val="Aptos Display"/>
        <family val="2"/>
        <scheme val="major"/>
      </rPr>
      <t>For example, records of safety/toolbox meetings, bulletins, posters, etc.</t>
    </r>
    <r>
      <rPr>
        <sz val="11"/>
        <color theme="1"/>
        <rFont val="Aptos Display"/>
        <family val="2"/>
        <scheme val="major"/>
      </rPr>
      <t xml:space="preserve">
This question is NOT APPLICABLE (N/A) to owner/operators.</t>
    </r>
  </si>
  <si>
    <r>
      <t xml:space="preserve">Review the completed action plan or comparable record from the prior year. To award points, the plan must include:
</t>
    </r>
    <r>
      <rPr>
        <i/>
        <sz val="11"/>
        <color theme="1"/>
        <rFont val="Aptos Display"/>
        <family val="2"/>
        <scheme val="major"/>
      </rPr>
      <t xml:space="preserve">• target and actual completion date(s)
• person(s) responsible for action
</t>
    </r>
    <r>
      <rPr>
        <sz val="11"/>
        <color theme="1"/>
        <rFont val="Aptos Display"/>
        <family val="2"/>
        <scheme val="major"/>
      </rPr>
      <t>If this is the employer's first SECOR audit/assessment, this question is NOT APPLICABLE (N/A).</t>
    </r>
  </si>
  <si>
    <r>
      <t xml:space="preserve">&gt; Sign and Date the </t>
    </r>
    <r>
      <rPr>
        <b/>
        <sz val="11"/>
        <color theme="1"/>
        <rFont val="Aptos"/>
        <family val="2"/>
      </rPr>
      <t>Code of Ethics</t>
    </r>
    <r>
      <rPr>
        <sz val="11"/>
        <color theme="1"/>
        <rFont val="Aptos"/>
        <family val="2"/>
      </rPr>
      <t xml:space="preserve"> and the </t>
    </r>
    <r>
      <rPr>
        <b/>
        <sz val="11"/>
        <color theme="1"/>
        <rFont val="Aptos"/>
        <family val="2"/>
      </rPr>
      <t>Discipline for Code of Ethics Violations</t>
    </r>
    <r>
      <rPr>
        <sz val="11"/>
        <color theme="1"/>
        <rFont val="Aptos"/>
        <family val="2"/>
      </rPr>
      <t xml:space="preserve"> prior to undertaking the SECOR audit. </t>
    </r>
  </si>
  <si>
    <t>AFPA Small Employer Audit Instrument</t>
  </si>
  <si>
    <t xml:space="preserve">Auditor Name(s):
</t>
  </si>
  <si>
    <t>Audit Start Date:</t>
  </si>
  <si>
    <t>Audit End Date:</t>
  </si>
  <si>
    <t>Last Audit Date(s):</t>
  </si>
  <si>
    <t>Last Audit Score:</t>
  </si>
  <si>
    <r>
      <t>Conflict of Interest:</t>
    </r>
    <r>
      <rPr>
        <sz val="11"/>
        <color theme="1"/>
        <rFont val="Arial"/>
        <family val="2"/>
      </rPr>
      <t xml:space="preserve">  </t>
    </r>
  </si>
  <si>
    <t xml:space="preserve">I will avoid situations of actual or perceived conflict of interest. </t>
  </si>
  <si>
    <t>I will not use the audit as an opportunity to further myself with the employer or with other stakeholders.</t>
  </si>
  <si>
    <t>Neither I nor a member of my corporate group, if applicable (defined as auditor consulting firms or auditor professional corporations working in partnership arrangements) will conduct a certification / recertification audit of an employer:</t>
  </si>
  <si>
    <t>*whose health and safety processes I helped to build, establish, implement, advise, consult, or maintain at any time during the past 12 months.</t>
  </si>
  <si>
    <t>*that I have been employed by or in a direct contractual relationship with within the past 12 months, except for the following:</t>
  </si>
  <si>
    <t>- delivering AFPA developed training courses,</t>
  </si>
  <si>
    <t>- delivering generic training courses (in either group or individual employer settings),</t>
  </si>
  <si>
    <t>- providing other services not directly evaluated by the audit instrument (e.g. audiometric testing).</t>
  </si>
  <si>
    <t>*with whom I have a personal relationship either directly (e.g. family members, close personal friends) or with any key employees or members of the management group where that relationship may be perceived to influence the results of the audit.</t>
  </si>
  <si>
    <t>I will not perform “Cross-audits”.</t>
  </si>
  <si>
    <t>I will not conduct a peer certification / recertification audit of the principal(s) or prime contractor my employer is working for at the time of the audit.</t>
  </si>
  <si>
    <t>Step 3: Information Page</t>
  </si>
  <si>
    <r>
      <t xml:space="preserve">Complete the 'Information Page' Sheet </t>
    </r>
    <r>
      <rPr>
        <i/>
        <sz val="11"/>
        <color theme="1"/>
        <rFont val="Aptos"/>
        <family val="2"/>
      </rPr>
      <t>(*note: some cells will auto-populate with data from the cover page, e.g. Company name)</t>
    </r>
  </si>
  <si>
    <t>&gt; Enter all applicable information including employee breakdown, as applicable - totals will auto-populate.</t>
  </si>
  <si>
    <t>Step 4: SECOR Protocol</t>
  </si>
  <si>
    <t>Step 5: Scoring Summary</t>
  </si>
  <si>
    <t xml:space="preserve">&gt; To paste your signature into the signature cell (i.e. single box where data is entered), copy your signature and select 'Paste Special' → Picture (or Picture (Enhanced Metafile). </t>
  </si>
  <si>
    <t>auditor notes fields are highlighted this colour</t>
  </si>
  <si>
    <t xml:space="preserve">Auditor Name:  </t>
  </si>
  <si>
    <t>Interview employees to confirm a system to receive feedback on health and safety issues/improvements is in place.
Award points based on the percentage of positive interview responses. 
This question is NOT APPLICABLE (N/A) to owner/operators.</t>
  </si>
  <si>
    <t>Review the last audit/assessment completed.
To award points, the audit/assessment must have been completed within the previous calendar year. 
If this is the employer's first SECOR audit/assessment, this question is NOT APPLICABLE (N/A).</t>
  </si>
  <si>
    <t>Award points based on the percentage of action items that have been implemented or assessed, and action planned.
If this is the employer's first SECOR audit/assessment, this question is NOT APPLICABLE (N/A).</t>
  </si>
  <si>
    <r>
      <t xml:space="preserve">Review documentation to confirm duties of the health and safety representative are written and followed. 
To award points, duties must align with the requirements of Alberta’s OHS legislation. Additional employer specific duties may also be included.
</t>
    </r>
    <r>
      <rPr>
        <i/>
        <sz val="10.5"/>
        <color theme="1"/>
        <rFont val="Aptos Display"/>
        <family val="2"/>
        <scheme val="major"/>
      </rPr>
      <t>Note: The official King’s Printer should be consulted for all purposes of applying the law.</t>
    </r>
    <r>
      <rPr>
        <i/>
        <sz val="11"/>
        <color theme="1"/>
        <rFont val="Aptos Display"/>
        <family val="2"/>
        <scheme val="major"/>
      </rPr>
      <t xml:space="preserve">
</t>
    </r>
    <r>
      <rPr>
        <sz val="11"/>
        <color theme="1"/>
        <rFont val="Aptos Display"/>
        <family val="2"/>
        <scheme val="major"/>
      </rPr>
      <t xml:space="preserve">If 9.1 is marked NOT APPLICABLE (N/A), this question is also NOT APPLICABLE (N/A). </t>
    </r>
  </si>
  <si>
    <r>
      <t xml:space="preserve">Review training records.
To award points, training must meet legislated requirements.
</t>
    </r>
    <r>
      <rPr>
        <i/>
        <sz val="10.5"/>
        <color theme="1"/>
        <rFont val="Aptos Display"/>
        <family val="2"/>
        <scheme val="major"/>
      </rPr>
      <t>Note: The official King’s Printer should be consulted for all purposes of applying the law.</t>
    </r>
    <r>
      <rPr>
        <i/>
        <sz val="10"/>
        <color theme="1"/>
        <rFont val="Aptos Display"/>
        <family val="2"/>
        <scheme val="major"/>
      </rPr>
      <t xml:space="preserve">
</t>
    </r>
    <r>
      <rPr>
        <sz val="11"/>
        <color theme="1"/>
        <rFont val="Aptos Display"/>
        <family val="2"/>
        <scheme val="major"/>
      </rPr>
      <t>If 9.1 is marked NOT APPLICABLE (N/A), this question is also NOT APPLICABLE (N/A).</t>
    </r>
  </si>
  <si>
    <t>Review documentation (e.g. policy or procedure) to confirm that the health and safety representative has a process to receive concerns or complaints and provide recommendations or take action with the employer. 
If 9.1 is marked NOT APPLICABLE (N/A), this question is also NOT APPLICABLE (N/A).</t>
  </si>
  <si>
    <t>Review documentation.
To award points the documented inspection process must include responsibilities (e.g. owner, supervisor, worker) and inspection frequency (e.g. weekly, monthly, yearly, etc.) for each location, as applicable.</t>
  </si>
  <si>
    <r>
      <t xml:space="preserve">Review completed inspections from the previous 12 months to confirm the documented process/schedule (outlined in 6.1) was followed. A *representative sample may be used to confirm. 
</t>
    </r>
    <r>
      <rPr>
        <i/>
        <sz val="11"/>
        <color theme="1"/>
        <rFont val="Aptos Display"/>
        <family val="2"/>
        <scheme val="major"/>
      </rPr>
      <t xml:space="preserve">*A representative sample includes inspections from different workplace locations and types, with examples distributed across the past 12 months.
</t>
    </r>
    <r>
      <rPr>
        <sz val="11"/>
        <color theme="1"/>
        <rFont val="Aptos Display"/>
        <family val="2"/>
        <scheme val="major"/>
      </rPr>
      <t xml:space="preserve">Award points based on the percentage of inspections completed in accordance with the process outlined in 6.1. </t>
    </r>
  </si>
  <si>
    <t>Minimum Interviews</t>
  </si>
  <si>
    <t>&gt;5</t>
  </si>
  <si>
    <t>all</t>
  </si>
  <si>
    <t>6-7</t>
  </si>
  <si>
    <t>10</t>
  </si>
  <si>
    <t>Interview contracted workers to confirm a process for dealing with non-compliance exists and is used.
A minimum of 80% positive response is required in interviews to award points.  
If the employer does not contract other employers or there were no contracted workers on site at time of audit, this question can be marked NOT APPLICABLE (N/A).</t>
  </si>
  <si>
    <r>
      <t xml:space="preserve">Review the policy, process document, or directive that outlines the review frequency for the violence and harassment prevention plan(s). This may be included in the plan(s) from 3.6 and 3.7. 
To award points, violence and harassment prevention plan(s) must be reviewed in accordance with legislative requirements.
</t>
    </r>
    <r>
      <rPr>
        <i/>
        <sz val="10.5"/>
        <color theme="1"/>
        <rFont val="Aptos Display"/>
        <family val="2"/>
        <scheme val="major"/>
      </rPr>
      <t>Note: The official King’s Printer should be consulted for all purposes of applying the law.</t>
    </r>
  </si>
  <si>
    <r>
      <t xml:space="preserve">Review documentation from 3.1 and observe the identified control method. Representative sampling is permitted here. 
</t>
    </r>
    <r>
      <rPr>
        <i/>
        <sz val="10.5"/>
        <color theme="1"/>
        <rFont val="Aptos Display"/>
        <family val="2"/>
        <scheme val="major"/>
      </rPr>
      <t xml:space="preserve">Representative sampling is the selection of a subset that reflects the range, variation, and risk characteristics of the system, allowing the auditor to draw reasonable conclusions about how requirements are applied in practice. </t>
    </r>
    <r>
      <rPr>
        <sz val="11"/>
        <color theme="1"/>
        <rFont val="Aptos Display"/>
        <family val="2"/>
        <scheme val="major"/>
      </rPr>
      <t xml:space="preserve">
Award points based on the percentage of administrative controls observed to be implemented.</t>
    </r>
  </si>
  <si>
    <r>
      <t xml:space="preserve">Review documentation from 3.1 and observe the identified control method. *Representative sampling is permitted here. 
</t>
    </r>
    <r>
      <rPr>
        <i/>
        <sz val="10.5"/>
        <color theme="1"/>
        <rFont val="Aptos Display"/>
        <family val="2"/>
        <scheme val="major"/>
      </rPr>
      <t>*Representative sampling is the selection of a subset that reflects the range, variation, and risk characteristics of the system, allowing the auditor to draw reasonable conclusions about how requirements are applied in practice.</t>
    </r>
    <r>
      <rPr>
        <sz val="11"/>
        <color theme="1"/>
        <rFont val="Aptos Display"/>
        <family val="2"/>
        <scheme val="major"/>
      </rPr>
      <t xml:space="preserve">
Award points based on the percentage of PPE controls observed to be implemented. </t>
    </r>
  </si>
  <si>
    <t xml:space="preserve">Review documentation to confirm all applicable jobs/positions/occupations have been identified (e.g. look for a job inventory, organizational chart, or job descriptions, etc. to verify).
Award points based on the percentage of JOBS that have a complete TASK inventory. </t>
  </si>
  <si>
    <t>Minimums Chart</t>
  </si>
  <si>
    <t xml:space="preserve">&gt; When selecting interview numbers, ensure interview minimums are met - see also Minimums Chart on the 'Information Page' excel sheet. </t>
  </si>
  <si>
    <t>Audit Date(s):</t>
  </si>
  <si>
    <t xml:space="preserve">Are revisions to the emergency response plan made when deficiencies are identified through a drill or an </t>
  </si>
  <si>
    <t xml:space="preserve">actual emergency response? </t>
  </si>
  <si>
    <t>F7</t>
  </si>
  <si>
    <t>F11</t>
  </si>
  <si>
    <t>F17</t>
  </si>
  <si>
    <t>F21</t>
  </si>
  <si>
    <t>F25</t>
  </si>
  <si>
    <t>F29</t>
  </si>
  <si>
    <t>F40</t>
  </si>
  <si>
    <t>F46</t>
  </si>
  <si>
    <t>F50</t>
  </si>
  <si>
    <t>F56</t>
  </si>
  <si>
    <t>F60</t>
  </si>
  <si>
    <t>F64</t>
  </si>
  <si>
    <t>F68</t>
  </si>
  <si>
    <t>F74</t>
  </si>
  <si>
    <t>F85</t>
  </si>
  <si>
    <t>F89</t>
  </si>
  <si>
    <t>F115</t>
  </si>
  <si>
    <t>F119</t>
  </si>
  <si>
    <t>F123</t>
  </si>
  <si>
    <t>F135</t>
  </si>
  <si>
    <t>F142</t>
  </si>
  <si>
    <t>F146</t>
  </si>
  <si>
    <t>F150</t>
  </si>
  <si>
    <t>F156</t>
  </si>
  <si>
    <t>F167</t>
  </si>
  <si>
    <t>F175</t>
  </si>
  <si>
    <t>F179</t>
  </si>
  <si>
    <t>F183</t>
  </si>
  <si>
    <t>F195</t>
  </si>
  <si>
    <t>F200</t>
  </si>
  <si>
    <t>F204</t>
  </si>
  <si>
    <t>F210</t>
  </si>
  <si>
    <t>F222</t>
  </si>
  <si>
    <t>F227</t>
  </si>
  <si>
    <t>F231</t>
  </si>
  <si>
    <t>F258</t>
  </si>
  <si>
    <t>F263</t>
  </si>
  <si>
    <t>F271</t>
  </si>
  <si>
    <t>F275</t>
  </si>
  <si>
    <t>F279</t>
  </si>
  <si>
    <t xml:space="preserve">Is there a process in place for the health and safety representative to address employee concerns and complaints </t>
  </si>
  <si>
    <t>related to the health and safety system?</t>
  </si>
  <si>
    <t>F296</t>
  </si>
  <si>
    <t>F301</t>
  </si>
  <si>
    <t>F308</t>
  </si>
  <si>
    <t>F313</t>
  </si>
  <si>
    <t>F319</t>
  </si>
  <si>
    <t>F334</t>
  </si>
  <si>
    <t>F339</t>
  </si>
  <si>
    <t>F343</t>
  </si>
  <si>
    <t>F347</t>
  </si>
  <si>
    <t>2.1d (s)</t>
  </si>
  <si>
    <t>3.5 (s)</t>
  </si>
  <si>
    <t>Helper</t>
  </si>
  <si>
    <t>Notification of upcoming SECOR Audit sent to AFPA</t>
  </si>
  <si>
    <t>SECOR Audit forwarded to AFPA</t>
  </si>
  <si>
    <t>SECOR Audit Details</t>
  </si>
  <si>
    <t>SECOR Audit Information</t>
  </si>
  <si>
    <t>SECOR Audit Information Sheet</t>
  </si>
  <si>
    <t>As an AFPA certified auditor, I hereby declare that in the process of completing a SECOR audit, I will maintain the following standards:</t>
  </si>
  <si>
    <t>SECOR Audit Scoring Summary</t>
  </si>
  <si>
    <t>&gt; Information found here should be carefully transferred to the SECOR audit report.</t>
  </si>
  <si>
    <t xml:space="preserve">&gt; Once you have submitted your SECOR audit, it will undergo a review by an AFPA Quality Assurance (QA) reviewer. If any corrections or clarifications are required, your QA Reviewer will document them in the 'QA Review Comments' section, located to the right of the 'Instructions' on the 'SECOR Protocol' sheet. The QA reviewer may also contact you directly via email.
</t>
  </si>
  <si>
    <t>SECOR Auditor Name</t>
  </si>
  <si>
    <r>
      <t xml:space="preserve">Review the job inventory.  To award points, jobs listed/inventoried under 2.1a) must have a corresponding task inventory that outlines the full scope of work performed. 
Award points based on the percentage of jobs that have a complete TASK inventory. 
A complete task inventory includes all core duties, routine activities, and any tasks that may present significant hazards or require specific controls (e.g. guards, procedures, supervision, or training).
To be considered complete, the task inventory must:
</t>
    </r>
    <r>
      <rPr>
        <i/>
        <sz val="10"/>
        <color theme="1"/>
        <rFont val="Aptos Display"/>
        <family val="2"/>
        <scheme val="major"/>
      </rPr>
      <t>• Include all regular and recurring tasks performed by the job holder.
• Include infrequent tasks that present potential hazards or require specific controls.
• Exclude only those tasks that are rare and low risk, or that fall outside the scope of the job.</t>
    </r>
  </si>
  <si>
    <r>
      <t xml:space="preserve">Review the task inventory. 
To award points, each applicable task documented in 2.1b) must have a complete listing of health and safety hazards.
A complete hazard identification means that all reasonably foreseeable hazards have been documented for the task. 
To be considered complete, the hazard identification must:
</t>
    </r>
    <r>
      <rPr>
        <i/>
        <sz val="10"/>
        <color theme="1"/>
        <rFont val="Aptos Display"/>
        <family val="2"/>
        <scheme val="major"/>
      </rPr>
      <t xml:space="preserve">• Consider all relevant hazard types (physical, chemical, biological, and psychosocial).
• Capture both common and significant hazards based on the nature of the task and the reviewer’s professional judgment.
• Allow for minor omissions, provided major or high-risk hazards are identified. 
</t>
    </r>
    <r>
      <rPr>
        <sz val="11"/>
        <color theme="1"/>
        <rFont val="Aptos Display"/>
        <family val="2"/>
        <scheme val="major"/>
      </rPr>
      <t>Award points based on the percentage of tasks with complete hazard identification documented.</t>
    </r>
  </si>
  <si>
    <r>
      <t>Review hazard assessment documentation. To award points, a system to consistently evaluate the level of risk must be in place and used (</t>
    </r>
    <r>
      <rPr>
        <i/>
        <sz val="11"/>
        <color theme="1"/>
        <rFont val="Aptos Display"/>
        <family val="2"/>
        <scheme val="major"/>
      </rPr>
      <t>e.g. a risk matrix that includes likelihood and severity</t>
    </r>
    <r>
      <rPr>
        <sz val="11"/>
        <color theme="1"/>
        <rFont val="Aptos Display"/>
        <family val="2"/>
        <scheme val="major"/>
      </rPr>
      <t>). 
Award 5 points if a system is in place (</t>
    </r>
    <r>
      <rPr>
        <i/>
        <sz val="10"/>
        <color theme="1"/>
        <rFont val="Aptos Display"/>
        <family val="2"/>
        <scheme val="major"/>
      </rPr>
      <t>i.e. select 'yes' or 'no' in the dropdown</t>
    </r>
    <r>
      <rPr>
        <sz val="11"/>
        <color theme="1"/>
        <rFont val="Aptos Display"/>
        <family val="2"/>
        <scheme val="major"/>
      </rPr>
      <t xml:space="preserve">) and 5 points based on the percentage of hazards sampled that have been evaluated to prioritize controls using the system in place. If there is no system in place to evaluate risk, the overall points for this question will default to '0'. </t>
    </r>
  </si>
  <si>
    <r>
      <t xml:space="preserve">Review the formal hazard assessment (element 2) to confirm controls have been recommended for all identified health and safety hazards.
Award points based on the percentage of tasks (per 2.1c) with complete hazard identification, where complete control recommendations have been provided.
To be considered complete:
</t>
    </r>
    <r>
      <rPr>
        <i/>
        <sz val="10"/>
        <color theme="1"/>
        <rFont val="Aptos Display"/>
        <family val="2"/>
        <scheme val="major"/>
      </rPr>
      <t>• Controls must be recommended for all identified hazards in the task.
• Controls must be appropriate and aligned with the hazard’s nature and severity, reflecting the hierarchy of controls where feasible.
• Minor omissions are acceptable only if all major or high-risk hazards are addressed.</t>
    </r>
  </si>
  <si>
    <t>Review documentation.
To award points, a process must be in place to protect workers, visitors, and others not under the employer’s direction, but who may be affected by the employer’s work activities. This includes hazards introduced during work-related travel to and from the work site, such as driving on resource roads or highways, parking and loading activities, and equipment transport, etc. The requirement applies at any location where work is performed, regardless of site ownership or legal control.
This question must be scored whenever the employer’s work could pose a hazard to others in the vicinity.
It may only be marked “N/A” if the work is strictly administrative or office-based, with no field or transport component and no potential public interface; in such cases, record the rationale in the notes.</t>
  </si>
  <si>
    <r>
      <t xml:space="preserve">Review inspection reports/ forms/ checklists in use.
To award points, the format(s) must include: 
</t>
    </r>
    <r>
      <rPr>
        <i/>
        <sz val="11"/>
        <color theme="1"/>
        <rFont val="Aptos Display"/>
        <family val="2"/>
        <scheme val="major"/>
      </rPr>
      <t xml:space="preserve">• Location of inspection (e.g. office, shop, field location)
• Date completed </t>
    </r>
  </si>
  <si>
    <t>Interview employees.
To award points all must be aware of the ERP and how it applies to them. 
This question is NOT APPLICABLE (N/A) to owner/operators.</t>
  </si>
  <si>
    <r>
      <t xml:space="preserve">Observe the work site or conduct interviews. 
If you choose </t>
    </r>
    <r>
      <rPr>
        <i/>
        <sz val="11"/>
        <color theme="1"/>
        <rFont val="Aptos Display"/>
        <family val="2"/>
        <scheme val="major"/>
      </rPr>
      <t>observation</t>
    </r>
    <r>
      <rPr>
        <sz val="11"/>
        <color theme="1"/>
        <rFont val="Aptos Display"/>
        <family val="2"/>
        <scheme val="major"/>
      </rPr>
      <t xml:space="preserve"> to score, select 'yes' or 'no' from the dropdown. To award points, the name and contact information of the health and safety representative must either be clearly posted or made available to workers by another means.
If you choose </t>
    </r>
    <r>
      <rPr>
        <i/>
        <sz val="11"/>
        <color theme="1"/>
        <rFont val="Aptos Display"/>
        <family val="2"/>
        <scheme val="major"/>
      </rPr>
      <t>interview</t>
    </r>
    <r>
      <rPr>
        <sz val="11"/>
        <color theme="1"/>
        <rFont val="Aptos Display"/>
        <family val="2"/>
        <scheme val="major"/>
      </rPr>
      <t xml:space="preserve"> to score, leave the observation dropdown blank. Document your interview positive findings. To award points, at least 80% positive response is required.
If 9.1 is marked marked NOT APPLICABLE (N/A), this question is also NOT APPLICABLE (N/A).</t>
    </r>
  </si>
  <si>
    <r>
      <t xml:space="preserve">Interview employees to determine if the employer resolves health and safety concerns/complaints in a timely manner.
Award points based on the percentage of positive interview responses. </t>
    </r>
    <r>
      <rPr>
        <i/>
        <sz val="10"/>
        <color theme="1"/>
        <rFont val="Aptos Display"/>
        <family val="2"/>
        <scheme val="major"/>
      </rPr>
      <t xml:space="preserve">
</t>
    </r>
    <r>
      <rPr>
        <sz val="11"/>
        <color theme="1"/>
        <rFont val="Aptos Display"/>
        <family val="2"/>
        <scheme val="major"/>
      </rPr>
      <t>If 9.1 is marked NOT APPLICABLE (N/A), this question is also NOT APPLICABLE (N/A). 
If no concerns or complaints were brought forward this question can be marked NOT APPLICABLE (N/A).</t>
    </r>
  </si>
  <si>
    <t xml:space="preserve">Concerns noted?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</si>
</sst>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d\-mmm\-yyyy;@"/>
  </numFmts>
  <fonts count="90">
    <font>
      <sz val="11"/>
      <color theme="1"/>
      <name val="Aptos Narrow"/>
      <family val="2"/>
      <scheme val="minor"/>
    </font>
    <font>
      <b/>
      <sz val="15"/>
      <color theme="3"/>
      <name val="Aptos Narrow"/>
      <family val="2"/>
      <scheme val="minor"/>
    </font>
    <font>
      <b/>
      <sz val="11"/>
      <color theme="3"/>
      <name val="Aptos Narrow"/>
      <family val="2"/>
      <scheme val="minor"/>
    </font>
    <font>
      <b/>
      <sz val="15"/>
      <color theme="3"/>
      <name val="Aptos Display"/>
      <family val="2"/>
      <scheme val="major"/>
    </font>
    <font>
      <b/>
      <sz val="11"/>
      <color theme="3"/>
      <name val="Aptos Display"/>
      <family val="2"/>
      <scheme val="major"/>
    </font>
    <font>
      <b/>
      <sz val="11"/>
      <color rgb="FF000000"/>
      <name val="Aptos Display"/>
      <family val="2"/>
      <scheme val="major"/>
    </font>
    <font>
      <sz val="11"/>
      <color rgb="FF000000"/>
      <name val="Aptos Display"/>
      <family val="2"/>
      <scheme val="major"/>
    </font>
    <font>
      <sz val="7.5"/>
      <color rgb="FF808080"/>
      <name val="Aptos Display"/>
      <family val="2"/>
      <scheme val="major"/>
    </font>
    <font>
      <sz val="10"/>
      <color rgb="FF000000"/>
      <name val="Aptos Display"/>
      <family val="2"/>
      <scheme val="major"/>
    </font>
    <font>
      <sz val="7"/>
      <color theme="1"/>
      <name val="Aptos Display"/>
      <family val="2"/>
      <scheme val="major"/>
    </font>
    <font>
      <b/>
      <sz val="12"/>
      <color theme="1"/>
      <name val="Aptos Display"/>
      <family val="2"/>
      <scheme val="major"/>
    </font>
    <font>
      <sz val="9.5"/>
      <color rgb="FF808080"/>
      <name val="Aptos Display"/>
      <family val="2"/>
      <scheme val="major"/>
    </font>
    <font>
      <sz val="11"/>
      <color theme="1"/>
      <name val="Aptos Display"/>
      <family val="2"/>
      <scheme val="major"/>
    </font>
    <font>
      <sz val="10"/>
      <color theme="1"/>
      <name val="Aptos Display"/>
      <family val="2"/>
      <scheme val="major"/>
    </font>
    <font>
      <b/>
      <sz val="12"/>
      <color rgb="FF000000"/>
      <name val="Aptos Display"/>
      <family val="2"/>
      <scheme val="major"/>
    </font>
    <font>
      <b/>
      <sz val="11"/>
      <color theme="1"/>
      <name val="Aptos Display"/>
      <family val="2"/>
      <scheme val="major"/>
    </font>
    <font>
      <sz val="11"/>
      <color rgb="FFFF0000"/>
      <name val="Aptos Display"/>
      <family val="2"/>
      <scheme val="major"/>
    </font>
    <font>
      <sz val="9"/>
      <color rgb="FF808080"/>
      <name val="Aptos Display"/>
      <family val="2"/>
      <scheme val="major"/>
    </font>
    <font>
      <sz val="11"/>
      <color theme="1"/>
      <name val="Aptos"/>
      <family val="2"/>
    </font>
    <font>
      <b/>
      <sz val="11"/>
      <color theme="1"/>
      <name val="Aptos"/>
      <family val="2"/>
    </font>
    <font>
      <b/>
      <sz val="10"/>
      <color rgb="FF000000"/>
      <name val="Aptos Display"/>
      <family val="2"/>
      <scheme val="major"/>
    </font>
    <font>
      <b/>
      <sz val="12"/>
      <color rgb="FFFFFFFF"/>
      <name val="Aptos Display"/>
      <family val="2"/>
      <scheme val="major"/>
    </font>
    <font>
      <sz val="5"/>
      <color theme="1"/>
      <name val="Aptos Display"/>
      <family val="2"/>
      <scheme val="major"/>
    </font>
    <font>
      <b/>
      <sz val="5"/>
      <color theme="1"/>
      <name val="Aptos Display"/>
      <family val="2"/>
      <scheme val="major"/>
    </font>
    <font>
      <sz val="9"/>
      <color rgb="FF000000"/>
      <name val="Aptos Display"/>
      <family val="2"/>
      <scheme val="major"/>
    </font>
    <font>
      <sz val="11"/>
      <color theme="1"/>
      <name val="Aptos Narrow"/>
      <family val="2"/>
      <scheme val="minor"/>
    </font>
    <font>
      <b/>
      <sz val="13"/>
      <color theme="3"/>
      <name val="Aptos Narrow"/>
      <family val="2"/>
      <scheme val="minor"/>
    </font>
    <font>
      <b/>
      <sz val="11"/>
      <color theme="1"/>
      <name val="Aptos Narrow"/>
      <family val="2"/>
      <scheme val="minor"/>
    </font>
    <font>
      <i/>
      <sz val="11"/>
      <color theme="1"/>
      <name val="Aptos Display"/>
      <family val="2"/>
      <scheme val="major"/>
    </font>
    <font>
      <b/>
      <sz val="9"/>
      <color theme="1"/>
      <name val="Aptos Display"/>
      <family val="2"/>
      <scheme val="major"/>
    </font>
    <font>
      <b/>
      <sz val="9"/>
      <color rgb="FF000000"/>
      <name val="Aptos Display"/>
      <family val="2"/>
      <scheme val="major"/>
    </font>
    <font>
      <b/>
      <sz val="10"/>
      <color theme="1"/>
      <name val="Aptos Display"/>
      <family val="2"/>
      <scheme val="major"/>
    </font>
    <font>
      <sz val="11"/>
      <color theme="1"/>
      <name val="Arial"/>
      <family val="2"/>
    </font>
    <font>
      <b/>
      <sz val="10"/>
      <color theme="3"/>
      <name val="Aptos Display"/>
      <family val="2"/>
      <scheme val="major"/>
    </font>
    <font>
      <b/>
      <sz val="10.5"/>
      <color theme="3"/>
      <name val="Aptos Display"/>
      <family val="2"/>
      <scheme val="major"/>
    </font>
    <font>
      <b/>
      <sz val="10"/>
      <color theme="1"/>
      <name val="Aptos Narrow"/>
      <family val="2"/>
      <scheme val="minor"/>
    </font>
    <font>
      <sz val="10"/>
      <color theme="1"/>
      <name val="Aptos Narrow"/>
      <family val="2"/>
      <scheme val="minor"/>
    </font>
    <font>
      <sz val="10.5"/>
      <color theme="1"/>
      <name val="Aptos Narrow"/>
      <family val="2"/>
    </font>
    <font>
      <b/>
      <sz val="11"/>
      <color rgb="FFC7605D"/>
      <name val="Aptos Narrow"/>
      <family val="2"/>
      <scheme val="minor"/>
    </font>
    <font>
      <sz val="11"/>
      <color rgb="FFFFFFFF"/>
      <name val="Aptos Display"/>
      <family val="2"/>
      <scheme val="major"/>
    </font>
    <font>
      <b/>
      <i/>
      <sz val="9"/>
      <color theme="1"/>
      <name val="Aptos Narrow"/>
      <family val="2"/>
      <scheme val="minor"/>
    </font>
    <font>
      <b/>
      <sz val="12"/>
      <color theme="1"/>
      <name val="Aptos"/>
      <family val="2"/>
    </font>
    <font>
      <sz val="12"/>
      <color theme="1"/>
      <name val="Aptos"/>
      <family val="2"/>
    </font>
    <font>
      <sz val="11"/>
      <name val="Aptos"/>
      <family val="2"/>
    </font>
    <font>
      <b/>
      <i/>
      <sz val="11"/>
      <color theme="1"/>
      <name val="Aptos"/>
      <family val="2"/>
    </font>
    <font>
      <i/>
      <sz val="11"/>
      <color theme="1"/>
      <name val="Aptos"/>
      <family val="2"/>
    </font>
    <font>
      <i/>
      <sz val="10.5"/>
      <color theme="1"/>
      <name val="Aptos"/>
      <family val="2"/>
    </font>
    <font>
      <b/>
      <i/>
      <sz val="10.5"/>
      <color theme="1"/>
      <name val="Aptos"/>
      <family val="2"/>
    </font>
    <font>
      <b/>
      <sz val="11"/>
      <color rgb="FF00B050"/>
      <name val="Aptos"/>
      <family val="2"/>
    </font>
    <font>
      <i/>
      <sz val="11"/>
      <color theme="1"/>
      <name val="Aptos Narrow"/>
      <family val="2"/>
      <scheme val="minor"/>
    </font>
    <font>
      <b/>
      <sz val="11"/>
      <name val="Aptos"/>
      <family val="2"/>
    </font>
    <font>
      <i/>
      <sz val="11"/>
      <name val="Aptos"/>
      <family val="2"/>
    </font>
    <font>
      <b/>
      <i/>
      <sz val="11"/>
      <color rgb="FFFF0000"/>
      <name val="Aptos"/>
      <family val="2"/>
    </font>
    <font>
      <b/>
      <i/>
      <sz val="11"/>
      <color rgb="FF0000FF"/>
      <name val="Aptos"/>
      <family val="2"/>
    </font>
    <font>
      <i/>
      <sz val="10.5"/>
      <color theme="1"/>
      <name val="Aptos Display"/>
      <family val="2"/>
      <scheme val="major"/>
    </font>
    <font>
      <i/>
      <sz val="10.5"/>
      <color theme="1"/>
      <name val="Aptos Narrow"/>
      <family val="2"/>
      <scheme val="minor"/>
    </font>
    <font>
      <sz val="12"/>
      <color rgb="FFFF0000"/>
      <name val="Aptos"/>
      <family val="2"/>
    </font>
    <font>
      <sz val="10"/>
      <color rgb="FFFF0000"/>
      <name val="Aptos Display"/>
      <family val="2"/>
      <scheme val="major"/>
    </font>
    <font>
      <sz val="8"/>
      <name val="Aptos Narrow"/>
      <family val="2"/>
      <scheme val="minor"/>
    </font>
    <font>
      <i/>
      <sz val="10"/>
      <color theme="1"/>
      <name val="Aptos Display"/>
      <family val="2"/>
      <scheme val="major"/>
    </font>
    <font>
      <sz val="10"/>
      <name val="Aptos Display"/>
      <family val="2"/>
      <scheme val="major"/>
    </font>
    <font>
      <b/>
      <sz val="10"/>
      <color rgb="FFFF0000"/>
      <name val="Aptos Display"/>
      <family val="2"/>
      <scheme val="major"/>
    </font>
    <font>
      <b/>
      <sz val="9"/>
      <name val="Aptos Display"/>
      <family val="2"/>
      <scheme val="major"/>
    </font>
    <font>
      <b/>
      <sz val="11"/>
      <name val="Aptos Narrow"/>
      <family val="2"/>
      <scheme val="minor"/>
    </font>
    <font>
      <b/>
      <sz val="10.5"/>
      <color theme="1"/>
      <name val="Aptos Display"/>
      <family val="2"/>
      <scheme val="major"/>
    </font>
    <font>
      <b/>
      <i/>
      <sz val="10"/>
      <color theme="1"/>
      <name val="Aptos Display"/>
      <family val="2"/>
      <scheme val="major"/>
    </font>
    <font>
      <sz val="3"/>
      <color theme="3"/>
      <name val="Aptos Display"/>
      <family val="2"/>
      <scheme val="major"/>
    </font>
    <font>
      <sz val="10"/>
      <color theme="1"/>
      <name val="Aptos Narrow"/>
      <family val="2"/>
    </font>
    <font>
      <b/>
      <i/>
      <sz val="10"/>
      <color theme="1"/>
      <name val="Aptos Narrow"/>
      <family val="2"/>
      <scheme val="minor"/>
    </font>
    <font>
      <i/>
      <u/>
      <sz val="11"/>
      <color theme="1"/>
      <name val="Aptos"/>
      <family val="2"/>
    </font>
    <font>
      <b/>
      <sz val="10"/>
      <color theme="1"/>
      <name val="Aptos Narrow"/>
      <family val="2"/>
    </font>
    <font>
      <b/>
      <sz val="9"/>
      <color theme="3"/>
      <name val="Aptos Display"/>
      <family val="2"/>
      <scheme val="major"/>
    </font>
    <font>
      <b/>
      <sz val="9"/>
      <color rgb="FF808080"/>
      <name val="Aptos Display"/>
      <family val="2"/>
      <scheme val="major"/>
    </font>
    <font>
      <b/>
      <sz val="10"/>
      <color theme="1"/>
      <name val="Aptos "/>
    </font>
    <font>
      <i/>
      <sz val="10"/>
      <color rgb="FF000000"/>
      <name val="Aptos Display"/>
      <family val="2"/>
      <scheme val="major"/>
    </font>
    <font>
      <i/>
      <sz val="11"/>
      <color rgb="FF000000"/>
      <name val="Aptos Display"/>
      <family val="2"/>
      <scheme val="major"/>
    </font>
    <font>
      <i/>
      <sz val="9"/>
      <color rgb="FF808080"/>
      <name val="Aptos Display"/>
      <family val="2"/>
      <scheme val="major"/>
    </font>
    <font>
      <i/>
      <sz val="10.5"/>
      <color rgb="FF000000"/>
      <name val="Aptos Display"/>
      <family val="2"/>
      <scheme val="major"/>
    </font>
    <font>
      <sz val="12"/>
      <name val="Aptos"/>
      <family val="2"/>
    </font>
    <font>
      <b/>
      <sz val="11"/>
      <color theme="1"/>
      <name val="Arial"/>
      <family val="2"/>
    </font>
    <font>
      <sz val="10"/>
      <color theme="1"/>
      <name val="Aptos"/>
      <family val="2"/>
    </font>
    <font>
      <sz val="11"/>
      <color theme="1"/>
      <name val="Wingdings"/>
      <charset val="2"/>
    </font>
    <font>
      <sz val="11"/>
      <color theme="1"/>
      <name val="Calibri"/>
      <family val="2"/>
    </font>
    <font>
      <b/>
      <sz val="9"/>
      <color indexed="81"/>
      <name val="Aptos"/>
      <family val="2"/>
    </font>
    <font>
      <sz val="9"/>
      <color indexed="81"/>
      <name val="Aptos"/>
      <family val="2"/>
    </font>
    <font>
      <sz val="9"/>
      <color indexed="81"/>
      <name val="Tahoma"/>
      <family val="2"/>
    </font>
    <font>
      <b/>
      <sz val="9"/>
      <color theme="2"/>
      <name val="Aptos Display"/>
      <family val="2"/>
      <scheme val="major"/>
    </font>
    <font>
      <sz val="9"/>
      <color theme="1"/>
      <name val="Aptos Display"/>
      <family val="2"/>
      <scheme val="major"/>
    </font>
    <font>
      <sz val="11"/>
      <color theme="0"/>
      <name val="Aptos Narrow"/>
      <family val="2"/>
      <scheme val="minor"/>
    </font>
    <font>
      <u/>
      <sz val="11"/>
      <color theme="0"/>
      <name val="Aptos Narrow"/>
      <family val="2"/>
      <scheme val="minor"/>
    </font>
  </fonts>
  <fills count="13">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rgb="FFE6B8B7"/>
        <bgColor indexed="64"/>
      </patternFill>
    </fill>
    <fill>
      <patternFill patternType="solid">
        <fgColor rgb="FFFFFFE7"/>
        <bgColor indexed="64"/>
      </patternFill>
    </fill>
    <fill>
      <patternFill patternType="solid">
        <fgColor theme="1"/>
        <bgColor indexed="64"/>
      </patternFill>
    </fill>
    <fill>
      <patternFill patternType="solid">
        <fgColor rgb="FFDBE5F1"/>
        <bgColor indexed="64"/>
      </patternFill>
    </fill>
    <fill>
      <patternFill patternType="solid">
        <fgColor rgb="FFF1F5F9"/>
        <bgColor indexed="64"/>
      </patternFill>
    </fill>
    <fill>
      <patternFill patternType="solid">
        <fgColor rgb="FFFFFFCC"/>
        <bgColor indexed="64"/>
      </patternFill>
    </fill>
    <fill>
      <patternFill patternType="solid">
        <fgColor rgb="FFE6E6E6"/>
        <bgColor indexed="64"/>
      </patternFill>
    </fill>
    <fill>
      <patternFill patternType="solid">
        <fgColor theme="3" tint="0.89999084444715716"/>
        <bgColor indexed="64"/>
      </patternFill>
    </fill>
    <fill>
      <patternFill patternType="solid">
        <fgColor theme="3" tint="0.749992370372631"/>
        <bgColor indexed="64"/>
      </patternFill>
    </fill>
  </fills>
  <borders count="48">
    <border>
      <left/>
      <right/>
      <top/>
      <bottom/>
      <diagonal/>
    </border>
    <border>
      <left/>
      <right/>
      <top/>
      <bottom style="thick">
        <color theme="4"/>
      </bottom>
      <diagonal/>
    </border>
    <border>
      <left/>
      <right/>
      <top/>
      <bottom style="medium">
        <color theme="4" tint="0.3999755851924192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ck">
        <color theme="4" tint="0.499984740745262"/>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ck">
        <color theme="4"/>
      </top>
      <bottom style="thin">
        <color indexed="64"/>
      </bottom>
      <diagonal/>
    </border>
    <border>
      <left/>
      <right/>
      <top style="thick">
        <color theme="4" tint="0.499984740745262"/>
      </top>
      <bottom/>
      <diagonal/>
    </border>
    <border>
      <left style="thin">
        <color indexed="64"/>
      </left>
      <right/>
      <top/>
      <bottom style="hair">
        <color indexed="64"/>
      </bottom>
      <diagonal/>
    </border>
    <border>
      <left/>
      <right/>
      <top/>
      <bottom style="hair">
        <color indexed="64"/>
      </bottom>
      <diagonal/>
    </border>
    <border>
      <left/>
      <right/>
      <top style="thick">
        <color theme="4"/>
      </top>
      <bottom/>
      <diagonal/>
    </border>
    <border>
      <left/>
      <right/>
      <top style="hair">
        <color indexed="64"/>
      </top>
      <bottom style="hair">
        <color indexed="64"/>
      </bottom>
      <diagonal/>
    </border>
    <border>
      <left/>
      <right/>
      <top style="hair">
        <color indexed="64"/>
      </top>
      <bottom/>
      <diagonal/>
    </border>
    <border>
      <left/>
      <right/>
      <top/>
      <bottom style="thin">
        <color theme="1"/>
      </bottom>
      <diagonal/>
    </border>
    <border>
      <left/>
      <right/>
      <top style="thin">
        <color theme="1"/>
      </top>
      <bottom style="thin">
        <color theme="1"/>
      </bottom>
      <diagonal/>
    </border>
    <border>
      <left/>
      <right/>
      <top style="thin">
        <color theme="1"/>
      </top>
      <bottom/>
      <diagonal/>
    </border>
    <border>
      <left style="thin">
        <color theme="1"/>
      </left>
      <right style="thin">
        <color theme="1"/>
      </right>
      <top style="thin">
        <color theme="1"/>
      </top>
      <bottom style="thin">
        <color theme="1"/>
      </bottom>
      <diagonal/>
    </border>
    <border>
      <left style="thin">
        <color indexed="64"/>
      </left>
      <right style="thin">
        <color theme="1"/>
      </right>
      <top/>
      <bottom style="thin">
        <color theme="1"/>
      </bottom>
      <diagonal/>
    </border>
    <border>
      <left style="thin">
        <color indexed="64"/>
      </left>
      <right style="thin">
        <color indexed="64"/>
      </right>
      <top/>
      <bottom style="thin">
        <color theme="1"/>
      </bottom>
      <diagonal/>
    </border>
    <border>
      <left style="thin">
        <color indexed="64"/>
      </left>
      <right/>
      <top/>
      <bottom style="thin">
        <color theme="1"/>
      </bottom>
      <diagonal/>
    </border>
    <border>
      <left/>
      <right style="thin">
        <color theme="1"/>
      </right>
      <top/>
      <bottom style="thin">
        <color theme="1"/>
      </bottom>
      <diagonal/>
    </border>
    <border>
      <left style="thin">
        <color indexed="64"/>
      </left>
      <right/>
      <top style="thin">
        <color theme="1"/>
      </top>
      <bottom/>
      <diagonal/>
    </border>
    <border>
      <left/>
      <right style="thin">
        <color indexed="64"/>
      </right>
      <top style="thin">
        <color theme="1"/>
      </top>
      <bottom/>
      <diagonal/>
    </border>
    <border>
      <left style="thin">
        <color theme="1"/>
      </left>
      <right style="thin">
        <color theme="1"/>
      </right>
      <top style="thin">
        <color theme="1"/>
      </top>
      <bottom/>
      <diagonal/>
    </border>
    <border>
      <left/>
      <right style="thin">
        <color theme="1"/>
      </right>
      <top style="thin">
        <color theme="1"/>
      </top>
      <bottom style="thin">
        <color theme="1"/>
      </bottom>
      <diagonal/>
    </border>
    <border>
      <left style="thin">
        <color theme="1"/>
      </left>
      <right style="thin">
        <color theme="1"/>
      </right>
      <top/>
      <bottom style="thin">
        <color theme="1"/>
      </bottom>
      <diagonal/>
    </border>
    <border>
      <left/>
      <right style="thin">
        <color theme="1"/>
      </right>
      <top style="thin">
        <color theme="1"/>
      </top>
      <bottom/>
      <diagonal/>
    </border>
    <border>
      <left/>
      <right style="thin">
        <color theme="1"/>
      </right>
      <top/>
      <bottom/>
      <diagonal/>
    </border>
    <border>
      <left style="thin">
        <color theme="1"/>
      </left>
      <right/>
      <top/>
      <bottom/>
      <diagonal/>
    </border>
    <border>
      <left style="thin">
        <color indexed="64"/>
      </left>
      <right style="thin">
        <color theme="1"/>
      </right>
      <top style="thin">
        <color theme="1"/>
      </top>
      <bottom/>
      <diagonal/>
    </border>
    <border>
      <left style="thin">
        <color indexed="64"/>
      </left>
      <right style="thin">
        <color indexed="64"/>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top style="thick">
        <color theme="4"/>
      </top>
      <bottom style="thin">
        <color indexed="64"/>
      </bottom>
      <diagonal/>
    </border>
    <border>
      <left/>
      <right style="thin">
        <color indexed="64"/>
      </right>
      <top style="thick">
        <color theme="4"/>
      </top>
      <bottom style="thin">
        <color indexed="64"/>
      </bottom>
      <diagonal/>
    </border>
    <border>
      <left/>
      <right/>
      <top/>
      <bottom style="thin">
        <color rgb="FF000000"/>
      </bottom>
      <diagonal/>
    </border>
  </borders>
  <cellStyleXfs count="5">
    <xf numFmtId="0" fontId="0" fillId="0" borderId="0"/>
    <xf numFmtId="0" fontId="1" fillId="0" borderId="1" applyNumberFormat="0" applyFill="0" applyAlignment="0" applyProtection="0"/>
    <xf numFmtId="0" fontId="2" fillId="0" borderId="2" applyNumberFormat="0" applyFill="0" applyAlignment="0" applyProtection="0"/>
    <xf numFmtId="0" fontId="26" fillId="0" borderId="15" applyNumberFormat="0" applyFill="0" applyAlignment="0" applyProtection="0"/>
    <xf numFmtId="0" fontId="2" fillId="0" borderId="0" applyNumberFormat="0" applyFill="0" applyBorder="0" applyAlignment="0" applyProtection="0"/>
  </cellStyleXfs>
  <cellXfs count="653">
    <xf numFmtId="0" fontId="0" fillId="0" borderId="0" xfId="0"/>
    <xf numFmtId="0" fontId="12" fillId="0" borderId="0" xfId="0" applyFont="1"/>
    <xf numFmtId="0" fontId="31" fillId="0" borderId="0" xfId="0" applyFont="1" applyAlignment="1">
      <alignment wrapText="1"/>
    </xf>
    <xf numFmtId="0" fontId="31" fillId="0" borderId="17" xfId="0" applyFont="1" applyBorder="1" applyAlignment="1">
      <alignment wrapText="1"/>
    </xf>
    <xf numFmtId="0" fontId="32" fillId="0" borderId="0" xfId="0" applyFont="1"/>
    <xf numFmtId="0" fontId="1" fillId="0" borderId="1" xfId="1"/>
    <xf numFmtId="0" fontId="34" fillId="2" borderId="0" xfId="4" applyFont="1" applyFill="1" applyBorder="1" applyAlignment="1">
      <alignment wrapText="1"/>
    </xf>
    <xf numFmtId="0" fontId="34" fillId="2" borderId="0" xfId="4" applyFont="1" applyFill="1" applyBorder="1" applyAlignment="1">
      <alignment horizontal="left" wrapText="1"/>
    </xf>
    <xf numFmtId="0" fontId="26" fillId="0" borderId="15" xfId="3"/>
    <xf numFmtId="0" fontId="0" fillId="0" borderId="0" xfId="0" applyAlignment="1">
      <alignment horizontal="center"/>
    </xf>
    <xf numFmtId="0" fontId="0" fillId="0" borderId="0" xfId="0" applyAlignment="1">
      <alignment horizontal="right"/>
    </xf>
    <xf numFmtId="0" fontId="31" fillId="0" borderId="0" xfId="0" applyFont="1"/>
    <xf numFmtId="0" fontId="0" fillId="0" borderId="0" xfId="0" applyProtection="1">
      <protection hidden="1"/>
    </xf>
    <xf numFmtId="0" fontId="29" fillId="0" borderId="3" xfId="0" applyFont="1" applyBorder="1" applyAlignment="1" applyProtection="1">
      <alignment horizontal="center" vertical="center" wrapText="1"/>
      <protection hidden="1"/>
    </xf>
    <xf numFmtId="0" fontId="12" fillId="0" borderId="0" xfId="0" applyFont="1" applyProtection="1">
      <protection hidden="1"/>
    </xf>
    <xf numFmtId="9" fontId="29" fillId="0" borderId="3" xfId="0" applyNumberFormat="1" applyFont="1" applyBorder="1" applyAlignment="1" applyProtection="1">
      <alignment horizontal="center"/>
      <protection hidden="1"/>
    </xf>
    <xf numFmtId="0" fontId="29" fillId="0" borderId="3" xfId="0" applyFont="1" applyBorder="1" applyAlignment="1" applyProtection="1">
      <alignment horizontal="center"/>
      <protection hidden="1"/>
    </xf>
    <xf numFmtId="9" fontId="29" fillId="0" borderId="3" xfId="0" applyNumberFormat="1" applyFont="1" applyBorder="1" applyAlignment="1" applyProtection="1">
      <alignment horizontal="center" vertical="center"/>
      <protection hidden="1"/>
    </xf>
    <xf numFmtId="0" fontId="29" fillId="0" borderId="3" xfId="0" applyFont="1" applyBorder="1" applyAlignment="1" applyProtection="1">
      <alignment horizontal="center" vertical="center"/>
      <protection hidden="1"/>
    </xf>
    <xf numFmtId="0" fontId="29" fillId="0" borderId="7" xfId="0" applyFont="1" applyBorder="1" applyAlignment="1" applyProtection="1">
      <alignment horizontal="center"/>
      <protection hidden="1"/>
    </xf>
    <xf numFmtId="0" fontId="12" fillId="0" borderId="0" xfId="0" applyFont="1" applyAlignment="1" applyProtection="1">
      <alignment vertical="center"/>
      <protection hidden="1"/>
    </xf>
    <xf numFmtId="0" fontId="29" fillId="4" borderId="3" xfId="0" applyFont="1" applyFill="1" applyBorder="1" applyAlignment="1" applyProtection="1">
      <alignment horizontal="center" vertical="center" wrapText="1"/>
      <protection locked="0"/>
    </xf>
    <xf numFmtId="0" fontId="29" fillId="4" borderId="13" xfId="0" applyFont="1" applyFill="1" applyBorder="1" applyAlignment="1" applyProtection="1">
      <alignment horizontal="center" vertical="center" wrapText="1"/>
      <protection locked="0"/>
    </xf>
    <xf numFmtId="0" fontId="29" fillId="4" borderId="11" xfId="0" applyFont="1" applyFill="1" applyBorder="1" applyAlignment="1" applyProtection="1">
      <alignment horizontal="center"/>
      <protection locked="0"/>
    </xf>
    <xf numFmtId="0" fontId="29" fillId="4" borderId="3" xfId="0" applyFont="1" applyFill="1" applyBorder="1" applyAlignment="1" applyProtection="1">
      <alignment horizontal="center" wrapText="1"/>
      <protection locked="0"/>
    </xf>
    <xf numFmtId="0" fontId="0" fillId="0" borderId="0" xfId="0" applyProtection="1">
      <protection locked="0"/>
    </xf>
    <xf numFmtId="0" fontId="12" fillId="0" borderId="0" xfId="0" applyFont="1" applyProtection="1">
      <protection locked="0"/>
    </xf>
    <xf numFmtId="0" fontId="12" fillId="0" borderId="0" xfId="0" applyFont="1" applyAlignment="1">
      <alignment vertical="center"/>
    </xf>
    <xf numFmtId="0" fontId="18" fillId="0" borderId="0" xfId="0" applyFont="1"/>
    <xf numFmtId="0" fontId="25" fillId="0" borderId="0" xfId="0" applyFont="1"/>
    <xf numFmtId="0" fontId="19" fillId="0" borderId="0" xfId="0" applyFont="1" applyAlignment="1">
      <alignment horizontal="center" vertical="center" wrapText="1"/>
    </xf>
    <xf numFmtId="0" fontId="19" fillId="0" borderId="0" xfId="0" applyFont="1"/>
    <xf numFmtId="0" fontId="19" fillId="0" borderId="0" xfId="0" applyFont="1" applyAlignment="1">
      <alignment vertical="top"/>
    </xf>
    <xf numFmtId="0" fontId="18" fillId="0" borderId="0" xfId="0" applyFont="1" applyAlignment="1">
      <alignment vertical="top" wrapText="1"/>
    </xf>
    <xf numFmtId="0" fontId="32" fillId="0" borderId="0" xfId="0" applyFont="1" applyAlignment="1">
      <alignment horizontal="left" vertical="center" indent="2"/>
    </xf>
    <xf numFmtId="0" fontId="25" fillId="0" borderId="0" xfId="0" applyFont="1" applyAlignment="1">
      <alignment wrapText="1"/>
    </xf>
    <xf numFmtId="0" fontId="32" fillId="0" borderId="0" xfId="0" applyFont="1" applyAlignment="1" applyProtection="1">
      <alignment horizontal="left" vertical="center" indent="2"/>
      <protection locked="0"/>
    </xf>
    <xf numFmtId="0" fontId="25" fillId="0" borderId="0" xfId="0" applyFont="1" applyProtection="1">
      <protection locked="0"/>
    </xf>
    <xf numFmtId="0" fontId="18" fillId="0" borderId="0" xfId="0" applyFont="1" applyProtection="1">
      <protection locked="0"/>
    </xf>
    <xf numFmtId="0" fontId="19" fillId="2" borderId="0" xfId="0" applyFont="1" applyFill="1" applyAlignment="1">
      <alignment horizontal="center" vertical="center" wrapText="1"/>
    </xf>
    <xf numFmtId="0" fontId="1" fillId="0" borderId="1" xfId="1" applyAlignment="1">
      <alignment wrapText="1"/>
    </xf>
    <xf numFmtId="0" fontId="1" fillId="0" borderId="1" xfId="1" applyAlignment="1">
      <alignment horizontal="center"/>
    </xf>
    <xf numFmtId="0" fontId="1" fillId="0" borderId="1" xfId="1" applyAlignment="1">
      <alignment vertical="top"/>
    </xf>
    <xf numFmtId="0" fontId="18" fillId="0" borderId="0" xfId="0" applyFont="1" applyAlignment="1">
      <alignment vertical="center" wrapText="1"/>
    </xf>
    <xf numFmtId="0" fontId="41" fillId="0" borderId="0" xfId="0" applyFont="1"/>
    <xf numFmtId="0" fontId="1" fillId="0" borderId="1" xfId="1" applyProtection="1"/>
    <xf numFmtId="0" fontId="19" fillId="7" borderId="0" xfId="0" applyFont="1" applyFill="1" applyAlignment="1">
      <alignment horizontal="center" vertical="center" wrapText="1"/>
    </xf>
    <xf numFmtId="0" fontId="19" fillId="8" borderId="0" xfId="0" applyFont="1" applyFill="1" applyAlignment="1">
      <alignment horizontal="center" vertical="center" wrapText="1"/>
    </xf>
    <xf numFmtId="0" fontId="19" fillId="0" borderId="0" xfId="0" applyFont="1" applyAlignment="1">
      <alignment horizontal="left" vertical="center"/>
    </xf>
    <xf numFmtId="0" fontId="19" fillId="8" borderId="0" xfId="0" applyFont="1" applyFill="1" applyAlignment="1">
      <alignment horizontal="left" wrapText="1"/>
    </xf>
    <xf numFmtId="0" fontId="18" fillId="0" borderId="0" xfId="0" applyFont="1" applyAlignment="1">
      <alignment horizontal="left" vertical="center" wrapText="1"/>
    </xf>
    <xf numFmtId="0" fontId="19" fillId="8" borderId="0" xfId="0" applyFont="1" applyFill="1" applyAlignment="1">
      <alignment horizontal="left"/>
    </xf>
    <xf numFmtId="0" fontId="18" fillId="0" borderId="0" xfId="0" applyFont="1" applyAlignment="1">
      <alignment horizontal="left" vertical="center"/>
    </xf>
    <xf numFmtId="0" fontId="19" fillId="8" borderId="0" xfId="0" applyFont="1" applyFill="1" applyAlignment="1">
      <alignment vertical="top" wrapText="1"/>
    </xf>
    <xf numFmtId="0" fontId="19" fillId="0" borderId="0" xfId="0" applyFont="1" applyAlignment="1">
      <alignment vertical="center"/>
    </xf>
    <xf numFmtId="0" fontId="18" fillId="0" borderId="0" xfId="0" applyFont="1" applyAlignment="1">
      <alignment vertical="center"/>
    </xf>
    <xf numFmtId="0" fontId="19" fillId="8" borderId="0" xfId="0" applyFont="1" applyFill="1" applyAlignment="1">
      <alignment vertical="center" wrapText="1"/>
    </xf>
    <xf numFmtId="0" fontId="18" fillId="8" borderId="0" xfId="0" applyFont="1" applyFill="1" applyAlignment="1">
      <alignment vertical="top" wrapText="1"/>
    </xf>
    <xf numFmtId="0" fontId="46" fillId="0" borderId="0" xfId="0" applyFont="1" applyAlignment="1">
      <alignment vertical="center" wrapText="1"/>
    </xf>
    <xf numFmtId="0" fontId="0" fillId="8" borderId="0" xfId="0" applyFill="1"/>
    <xf numFmtId="0" fontId="47" fillId="0" borderId="0" xfId="0" applyFont="1" applyAlignment="1">
      <alignment vertical="center"/>
    </xf>
    <xf numFmtId="0" fontId="49" fillId="0" borderId="0" xfId="0" applyFont="1" applyAlignment="1">
      <alignment horizontal="left"/>
    </xf>
    <xf numFmtId="0" fontId="46" fillId="0" borderId="0" xfId="0" applyFont="1" applyAlignment="1">
      <alignment vertical="center"/>
    </xf>
    <xf numFmtId="0" fontId="18" fillId="8" borderId="0" xfId="0" applyFont="1" applyFill="1" applyAlignment="1">
      <alignment horizontal="left" wrapText="1"/>
    </xf>
    <xf numFmtId="0" fontId="55" fillId="0" borderId="0" xfId="0" applyFont="1"/>
    <xf numFmtId="0" fontId="19" fillId="8" borderId="0" xfId="0" applyFont="1" applyFill="1" applyAlignment="1">
      <alignment wrapText="1"/>
    </xf>
    <xf numFmtId="0" fontId="25" fillId="8" borderId="0" xfId="0" applyFont="1" applyFill="1" applyAlignment="1">
      <alignment wrapText="1"/>
    </xf>
    <xf numFmtId="0" fontId="0" fillId="7" borderId="0" xfId="0" applyFill="1"/>
    <xf numFmtId="0" fontId="41" fillId="7" borderId="0" xfId="0" applyFont="1" applyFill="1" applyAlignment="1">
      <alignment horizontal="left" vertical="center" wrapText="1"/>
    </xf>
    <xf numFmtId="0" fontId="0" fillId="0" borderId="0" xfId="0" applyAlignment="1" applyProtection="1">
      <alignment horizontal="left"/>
      <protection locked="0"/>
    </xf>
    <xf numFmtId="0" fontId="12" fillId="0" borderId="0" xfId="0" applyFont="1" applyAlignment="1" applyProtection="1">
      <alignment horizontal="left"/>
      <protection locked="0"/>
    </xf>
    <xf numFmtId="0" fontId="12" fillId="0" borderId="0" xfId="0" applyFont="1" applyAlignment="1" applyProtection="1">
      <alignment vertical="center"/>
      <protection locked="0"/>
    </xf>
    <xf numFmtId="0" fontId="12" fillId="11" borderId="0" xfId="0" applyFont="1" applyFill="1" applyAlignment="1" applyProtection="1">
      <alignment horizontal="left" vertical="center"/>
      <protection locked="0"/>
    </xf>
    <xf numFmtId="0" fontId="2" fillId="2" borderId="0" xfId="4" applyFill="1" applyAlignment="1"/>
    <xf numFmtId="0" fontId="12" fillId="11" borderId="0" xfId="0" applyFont="1" applyFill="1" applyAlignment="1" applyProtection="1">
      <alignment horizontal="left"/>
      <protection locked="0"/>
    </xf>
    <xf numFmtId="0" fontId="29" fillId="0" borderId="3" xfId="2" applyFont="1" applyFill="1" applyBorder="1" applyAlignment="1" applyProtection="1">
      <alignment horizontal="center" vertical="center" wrapText="1"/>
      <protection hidden="1"/>
    </xf>
    <xf numFmtId="0" fontId="12" fillId="0" borderId="17" xfId="0" applyFont="1" applyBorder="1" applyProtection="1">
      <protection hidden="1"/>
    </xf>
    <xf numFmtId="0" fontId="62" fillId="0" borderId="3" xfId="0" applyFont="1" applyBorder="1" applyAlignment="1" applyProtection="1">
      <alignment horizontal="center" vertical="center" wrapText="1"/>
      <protection hidden="1"/>
    </xf>
    <xf numFmtId="0" fontId="34" fillId="2" borderId="0" xfId="4" applyFont="1" applyFill="1" applyBorder="1" applyAlignment="1">
      <alignment horizontal="left" wrapText="1" readingOrder="1"/>
    </xf>
    <xf numFmtId="0" fontId="34" fillId="0" borderId="0" xfId="4" applyFont="1" applyFill="1" applyBorder="1" applyAlignment="1">
      <alignment horizontal="right" wrapText="1"/>
    </xf>
    <xf numFmtId="0" fontId="31" fillId="10" borderId="0" xfId="0" applyFont="1" applyFill="1" applyAlignment="1">
      <alignment horizontal="right" wrapText="1"/>
    </xf>
    <xf numFmtId="0" fontId="64" fillId="10" borderId="0" xfId="4" applyFont="1" applyFill="1" applyBorder="1" applyAlignment="1">
      <alignment horizontal="right" wrapText="1" readingOrder="1"/>
    </xf>
    <xf numFmtId="0" fontId="34" fillId="2" borderId="0" xfId="4" applyFont="1" applyFill="1" applyBorder="1" applyAlignment="1">
      <alignment horizontal="center" wrapText="1"/>
    </xf>
    <xf numFmtId="0" fontId="13" fillId="10" borderId="0" xfId="0" applyFont="1" applyFill="1" applyAlignment="1">
      <alignment horizontal="center" wrapText="1"/>
    </xf>
    <xf numFmtId="0" fontId="31" fillId="10" borderId="0" xfId="0" applyFont="1" applyFill="1" applyAlignment="1">
      <alignment horizontal="center" wrapText="1"/>
    </xf>
    <xf numFmtId="0" fontId="38" fillId="0" borderId="0" xfId="0" applyFont="1" applyAlignment="1">
      <alignment horizontal="right"/>
    </xf>
    <xf numFmtId="0" fontId="37" fillId="0" borderId="0" xfId="0" applyFont="1"/>
    <xf numFmtId="0" fontId="0" fillId="2" borderId="0" xfId="0" applyFill="1"/>
    <xf numFmtId="0" fontId="4" fillId="6" borderId="7" xfId="4" applyFont="1" applyFill="1" applyBorder="1" applyAlignment="1">
      <alignment horizontal="left" vertical="top" wrapText="1"/>
    </xf>
    <xf numFmtId="0" fontId="13" fillId="6" borderId="14" xfId="0" applyFont="1" applyFill="1" applyBorder="1" applyAlignment="1">
      <alignment horizontal="left" vertical="top" wrapText="1"/>
    </xf>
    <xf numFmtId="0" fontId="33" fillId="6" borderId="14" xfId="4" applyFont="1" applyFill="1" applyBorder="1" applyAlignment="1">
      <alignment horizontal="right" wrapText="1"/>
    </xf>
    <xf numFmtId="0" fontId="31" fillId="6" borderId="14" xfId="0" applyFont="1" applyFill="1" applyBorder="1" applyAlignment="1">
      <alignment horizontal="center" vertical="top" wrapText="1"/>
    </xf>
    <xf numFmtId="0" fontId="31" fillId="6" borderId="13" xfId="0" applyFont="1" applyFill="1" applyBorder="1" applyAlignment="1">
      <alignment horizontal="center" vertical="top" wrapText="1"/>
    </xf>
    <xf numFmtId="0" fontId="19" fillId="0" borderId="0" xfId="0" applyFont="1" applyAlignment="1">
      <alignment vertical="top" wrapText="1"/>
    </xf>
    <xf numFmtId="0" fontId="41" fillId="0" borderId="0" xfId="0" applyFont="1" applyAlignment="1">
      <alignment vertical="center" wrapText="1"/>
    </xf>
    <xf numFmtId="0" fontId="42" fillId="0" borderId="0" xfId="0" applyFont="1" applyAlignment="1">
      <alignment vertical="center" wrapText="1"/>
    </xf>
    <xf numFmtId="0" fontId="41" fillId="0" borderId="0" xfId="0" applyFont="1" applyAlignment="1">
      <alignment horizontal="right" vertical="center" wrapText="1"/>
    </xf>
    <xf numFmtId="0" fontId="42" fillId="0" borderId="0" xfId="0" applyFont="1" applyAlignment="1">
      <alignment horizontal="right" vertical="center" wrapText="1"/>
    </xf>
    <xf numFmtId="0" fontId="27" fillId="0" borderId="0" xfId="0" applyFont="1"/>
    <xf numFmtId="0" fontId="44" fillId="0" borderId="0" xfId="0" applyFont="1" applyAlignment="1">
      <alignment vertical="center"/>
    </xf>
    <xf numFmtId="0" fontId="1" fillId="0" borderId="1" xfId="1" applyAlignment="1" applyProtection="1">
      <alignment horizontal="left"/>
      <protection locked="0"/>
    </xf>
    <xf numFmtId="0" fontId="12" fillId="0" borderId="6" xfId="0" applyFont="1" applyBorder="1" applyProtection="1">
      <protection locked="0"/>
    </xf>
    <xf numFmtId="9" fontId="27" fillId="12" borderId="3" xfId="0" applyNumberFormat="1" applyFont="1" applyFill="1" applyBorder="1" applyProtection="1">
      <protection hidden="1"/>
    </xf>
    <xf numFmtId="0" fontId="0" fillId="3" borderId="3" xfId="0" applyFill="1" applyBorder="1" applyProtection="1">
      <protection hidden="1"/>
    </xf>
    <xf numFmtId="0" fontId="4" fillId="2" borderId="3" xfId="2" applyFont="1" applyFill="1" applyBorder="1" applyAlignment="1" applyProtection="1">
      <alignment horizontal="left" vertical="center"/>
      <protection locked="0"/>
    </xf>
    <xf numFmtId="0" fontId="62" fillId="4" borderId="3" xfId="0" applyFont="1" applyFill="1" applyBorder="1" applyAlignment="1" applyProtection="1">
      <alignment horizontal="center" vertical="center" wrapText="1"/>
      <protection locked="0"/>
    </xf>
    <xf numFmtId="0" fontId="1" fillId="0" borderId="1" xfId="1" applyFill="1" applyProtection="1"/>
    <xf numFmtId="0" fontId="1" fillId="0" borderId="1" xfId="1" applyFill="1" applyAlignment="1" applyProtection="1">
      <alignment wrapText="1"/>
    </xf>
    <xf numFmtId="0" fontId="1" fillId="0" borderId="1" xfId="1" applyFill="1" applyAlignment="1" applyProtection="1">
      <alignment horizontal="left" vertical="top"/>
    </xf>
    <xf numFmtId="0" fontId="4" fillId="2" borderId="3" xfId="2" applyFont="1" applyFill="1" applyBorder="1" applyProtection="1"/>
    <xf numFmtId="0" fontId="29" fillId="2" borderId="3" xfId="2" applyFont="1" applyFill="1" applyBorder="1" applyAlignment="1" applyProtection="1">
      <alignment horizontal="center" vertical="center" wrapText="1"/>
    </xf>
    <xf numFmtId="0" fontId="4" fillId="2" borderId="3" xfId="2" applyFont="1" applyFill="1" applyBorder="1" applyAlignment="1" applyProtection="1">
      <alignment horizontal="left" vertical="center"/>
    </xf>
    <xf numFmtId="0" fontId="5" fillId="3" borderId="4" xfId="0" applyFont="1" applyFill="1" applyBorder="1" applyAlignment="1">
      <alignment vertical="top" wrapText="1"/>
    </xf>
    <xf numFmtId="0" fontId="5" fillId="3" borderId="8" xfId="0" applyFont="1" applyFill="1" applyBorder="1" applyAlignment="1">
      <alignment vertical="top" wrapText="1"/>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5" fillId="11" borderId="4" xfId="0" applyFont="1" applyFill="1" applyBorder="1" applyAlignment="1">
      <alignment vertical="center" wrapText="1"/>
    </xf>
    <xf numFmtId="0" fontId="5" fillId="11" borderId="8" xfId="0" applyFont="1" applyFill="1" applyBorder="1" applyAlignment="1">
      <alignment horizontal="right" vertical="center" wrapText="1"/>
    </xf>
    <xf numFmtId="0" fontId="6" fillId="3" borderId="16" xfId="0" applyFont="1" applyFill="1" applyBorder="1" applyAlignment="1">
      <alignment vertical="center" wrapText="1"/>
    </xf>
    <xf numFmtId="0" fontId="14" fillId="0" borderId="5" xfId="0" applyFont="1" applyBorder="1" applyAlignment="1">
      <alignment horizontal="center" vertical="center" wrapText="1"/>
    </xf>
    <xf numFmtId="0" fontId="5" fillId="3" borderId="4" xfId="0" applyFont="1" applyFill="1" applyBorder="1" applyAlignment="1">
      <alignment wrapText="1"/>
    </xf>
    <xf numFmtId="0" fontId="29" fillId="2" borderId="13" xfId="0" applyFont="1" applyFill="1" applyBorder="1" applyAlignment="1">
      <alignment horizontal="center" vertical="center" wrapText="1"/>
    </xf>
    <xf numFmtId="0" fontId="5" fillId="3" borderId="5" xfId="0" applyFont="1" applyFill="1" applyBorder="1" applyAlignment="1">
      <alignment vertical="top" wrapText="1"/>
    </xf>
    <xf numFmtId="0" fontId="6" fillId="3" borderId="21" xfId="0" applyFont="1" applyFill="1" applyBorder="1" applyAlignment="1">
      <alignment vertical="top" wrapText="1"/>
    </xf>
    <xf numFmtId="0" fontId="6" fillId="3" borderId="22" xfId="0" applyFont="1" applyFill="1" applyBorder="1" applyAlignment="1">
      <alignment vertical="top" wrapText="1"/>
    </xf>
    <xf numFmtId="0" fontId="10" fillId="0" borderId="8" xfId="0" applyFont="1" applyBorder="1" applyAlignment="1">
      <alignment horizontal="center" vertical="center" wrapText="1"/>
    </xf>
    <xf numFmtId="0" fontId="29" fillId="2" borderId="3" xfId="0" applyFont="1" applyFill="1" applyBorder="1" applyAlignment="1">
      <alignment horizontal="center" vertical="center" wrapText="1"/>
    </xf>
    <xf numFmtId="0" fontId="5" fillId="3" borderId="8" xfId="0" applyFont="1" applyFill="1" applyBorder="1" applyAlignment="1">
      <alignment vertical="center" wrapText="1"/>
    </xf>
    <xf numFmtId="0" fontId="15" fillId="11" borderId="4" xfId="0" applyFont="1" applyFill="1" applyBorder="1" applyAlignment="1">
      <alignment vertical="center" wrapText="1"/>
    </xf>
    <xf numFmtId="0" fontId="15" fillId="11" borderId="8" xfId="0" applyFont="1" applyFill="1" applyBorder="1" applyAlignment="1">
      <alignment horizontal="right" vertical="center" wrapText="1"/>
    </xf>
    <xf numFmtId="0" fontId="12" fillId="3" borderId="16" xfId="0" applyFont="1" applyFill="1" applyBorder="1" applyAlignment="1">
      <alignment vertical="center" wrapText="1"/>
    </xf>
    <xf numFmtId="0" fontId="5" fillId="11" borderId="8" xfId="0" applyFont="1" applyFill="1" applyBorder="1" applyAlignment="1">
      <alignment horizontal="right" wrapText="1"/>
    </xf>
    <xf numFmtId="0" fontId="5" fillId="3" borderId="8" xfId="0" applyFont="1" applyFill="1" applyBorder="1" applyAlignment="1">
      <alignment wrapText="1"/>
    </xf>
    <xf numFmtId="0" fontId="10" fillId="0" borderId="10" xfId="0" applyFont="1" applyBorder="1" applyAlignment="1">
      <alignment horizontal="center" vertical="center" wrapText="1"/>
    </xf>
    <xf numFmtId="0" fontId="13" fillId="0" borderId="10" xfId="0" applyFont="1" applyBorder="1" applyAlignment="1">
      <alignment horizontal="left" vertical="center" wrapText="1" indent="3"/>
    </xf>
    <xf numFmtId="0" fontId="13" fillId="0" borderId="0" xfId="0" applyFont="1" applyAlignment="1">
      <alignment horizontal="left" vertical="center" wrapText="1" indent="3"/>
    </xf>
    <xf numFmtId="0" fontId="7" fillId="0" borderId="0" xfId="0" applyFont="1" applyAlignment="1">
      <alignment horizontal="center" vertical="center" wrapText="1"/>
    </xf>
    <xf numFmtId="0" fontId="12" fillId="0" borderId="0" xfId="0" applyFont="1" applyAlignment="1">
      <alignment horizontal="left" vertical="top" wrapText="1"/>
    </xf>
    <xf numFmtId="0" fontId="18" fillId="3" borderId="4" xfId="0" applyFont="1" applyFill="1" applyBorder="1" applyAlignment="1">
      <alignment horizontal="right" vertical="top" wrapText="1"/>
    </xf>
    <xf numFmtId="0" fontId="0" fillId="3" borderId="3" xfId="0" applyFill="1" applyBorder="1"/>
    <xf numFmtId="0" fontId="0" fillId="0" borderId="0" xfId="0" applyAlignment="1">
      <alignment horizontal="left" vertical="top"/>
    </xf>
    <xf numFmtId="0" fontId="18" fillId="3" borderId="5" xfId="0" applyFont="1" applyFill="1" applyBorder="1" applyAlignment="1">
      <alignment horizontal="right" vertical="top" wrapText="1"/>
    </xf>
    <xf numFmtId="0" fontId="19" fillId="12" borderId="8" xfId="0" applyFont="1" applyFill="1" applyBorder="1" applyAlignment="1">
      <alignment horizontal="right" vertical="top" wrapText="1"/>
    </xf>
    <xf numFmtId="0" fontId="19" fillId="0" borderId="0" xfId="0" applyFont="1" applyAlignment="1">
      <alignment horizontal="right" vertical="top" wrapText="1"/>
    </xf>
    <xf numFmtId="0" fontId="4" fillId="2" borderId="3" xfId="2" applyFont="1" applyFill="1" applyBorder="1" applyAlignment="1" applyProtection="1">
      <alignment vertical="center"/>
    </xf>
    <xf numFmtId="0" fontId="5" fillId="3" borderId="4" xfId="0" applyFont="1" applyFill="1" applyBorder="1" applyAlignment="1">
      <alignment vertical="center" wrapText="1"/>
    </xf>
    <xf numFmtId="0" fontId="6" fillId="3" borderId="4" xfId="0" applyFont="1" applyFill="1" applyBorder="1" applyAlignment="1">
      <alignment vertical="center" wrapText="1"/>
    </xf>
    <xf numFmtId="0" fontId="5" fillId="3" borderId="5" xfId="0" applyFont="1" applyFill="1" applyBorder="1" applyAlignment="1">
      <alignment vertical="center" wrapText="1"/>
    </xf>
    <xf numFmtId="0" fontId="12" fillId="3" borderId="6" xfId="0" applyFont="1" applyFill="1" applyBorder="1" applyAlignment="1">
      <alignment vertical="center" wrapText="1"/>
    </xf>
    <xf numFmtId="0" fontId="29" fillId="3" borderId="0" xfId="0" applyFont="1" applyFill="1" applyAlignment="1">
      <alignment horizontal="center" wrapText="1"/>
    </xf>
    <xf numFmtId="9" fontId="29" fillId="3" borderId="0" xfId="0" applyNumberFormat="1" applyFont="1" applyFill="1" applyAlignment="1">
      <alignment horizontal="center"/>
    </xf>
    <xf numFmtId="0" fontId="12" fillId="3" borderId="8" xfId="0" applyFont="1" applyFill="1" applyBorder="1" applyAlignment="1">
      <alignment vertical="center" wrapText="1"/>
    </xf>
    <xf numFmtId="0" fontId="15" fillId="3" borderId="4" xfId="0" applyFont="1" applyFill="1" applyBorder="1" applyAlignment="1">
      <alignment vertical="center" wrapText="1"/>
    </xf>
    <xf numFmtId="0" fontId="12" fillId="3" borderId="4" xfId="0" applyFont="1" applyFill="1" applyBorder="1" applyAlignment="1">
      <alignment vertical="center" wrapText="1"/>
    </xf>
    <xf numFmtId="0" fontId="29" fillId="2" borderId="13" xfId="2" applyFont="1" applyFill="1" applyBorder="1" applyAlignment="1" applyProtection="1">
      <alignment horizontal="center" vertical="center" wrapText="1"/>
    </xf>
    <xf numFmtId="0" fontId="15" fillId="3" borderId="8" xfId="0" applyFont="1" applyFill="1" applyBorder="1" applyAlignment="1">
      <alignment vertical="center" wrapText="1"/>
    </xf>
    <xf numFmtId="0" fontId="5" fillId="3" borderId="16" xfId="0" applyFont="1" applyFill="1" applyBorder="1" applyAlignment="1">
      <alignment horizontal="center" vertical="center" wrapText="1"/>
    </xf>
    <xf numFmtId="0" fontId="5" fillId="0" borderId="5" xfId="0" applyFont="1" applyBorder="1" applyAlignment="1">
      <alignment horizontal="center" vertical="center" wrapText="1"/>
    </xf>
    <xf numFmtId="0" fontId="5" fillId="3" borderId="4" xfId="0" applyFont="1" applyFill="1" applyBorder="1" applyAlignment="1">
      <alignment horizontal="left" vertical="center" wrapText="1"/>
    </xf>
    <xf numFmtId="0" fontId="0" fillId="3" borderId="9" xfId="0" applyFill="1" applyBorder="1" applyAlignment="1">
      <alignment horizontal="left" vertical="center" wrapText="1"/>
    </xf>
    <xf numFmtId="0" fontId="6" fillId="3" borderId="8" xfId="0" applyFont="1" applyFill="1" applyBorder="1" applyAlignment="1">
      <alignment vertical="top" wrapText="1"/>
    </xf>
    <xf numFmtId="2" fontId="5" fillId="11" borderId="4" xfId="0" applyNumberFormat="1" applyFont="1" applyFill="1" applyBorder="1" applyAlignment="1">
      <alignment vertical="center" wrapText="1"/>
    </xf>
    <xf numFmtId="0" fontId="21" fillId="0" borderId="0" xfId="0" applyFont="1" applyAlignment="1">
      <alignment horizontal="center" vertical="center" wrapText="1"/>
    </xf>
    <xf numFmtId="0" fontId="14" fillId="0" borderId="0" xfId="0" applyFont="1" applyAlignment="1">
      <alignment vertical="center" wrapText="1"/>
    </xf>
    <xf numFmtId="0" fontId="6" fillId="0" borderId="0" xfId="0" applyFont="1" applyAlignment="1">
      <alignment horizontal="center" vertical="center" wrapText="1"/>
    </xf>
    <xf numFmtId="0" fontId="14" fillId="0" borderId="0" xfId="0" applyFont="1" applyAlignment="1">
      <alignment horizontal="center" vertical="center" wrapText="1"/>
    </xf>
    <xf numFmtId="0" fontId="6" fillId="0" borderId="0" xfId="0" applyFont="1" applyAlignment="1">
      <alignment horizontal="right" vertical="center" wrapText="1"/>
    </xf>
    <xf numFmtId="0" fontId="12" fillId="0" borderId="0" xfId="0" applyFont="1" applyAlignment="1">
      <alignment horizontal="left" vertical="top"/>
    </xf>
    <xf numFmtId="0" fontId="6" fillId="0" borderId="0" xfId="0" applyFont="1" applyAlignment="1">
      <alignment vertical="center" wrapText="1"/>
    </xf>
    <xf numFmtId="0" fontId="23" fillId="0" borderId="0" xfId="0" applyFont="1" applyAlignment="1">
      <alignment horizontal="right" vertical="center" wrapText="1"/>
    </xf>
    <xf numFmtId="0" fontId="23" fillId="0" borderId="0" xfId="0" applyFont="1" applyAlignment="1">
      <alignment horizontal="center" vertical="center" wrapText="1"/>
    </xf>
    <xf numFmtId="9" fontId="27" fillId="0" borderId="0" xfId="0" applyNumberFormat="1" applyFont="1"/>
    <xf numFmtId="0" fontId="3" fillId="2" borderId="3" xfId="1" applyFont="1" applyFill="1" applyBorder="1" applyProtection="1"/>
    <xf numFmtId="0" fontId="29" fillId="2" borderId="7" xfId="2" applyFont="1" applyFill="1" applyBorder="1" applyAlignment="1" applyProtection="1">
      <alignment horizontal="center" vertical="center" wrapText="1"/>
    </xf>
    <xf numFmtId="0" fontId="3" fillId="3" borderId="4" xfId="1" applyFont="1" applyFill="1" applyBorder="1" applyProtection="1"/>
    <xf numFmtId="0" fontId="12" fillId="3" borderId="8" xfId="0" applyFont="1" applyFill="1" applyBorder="1"/>
    <xf numFmtId="0" fontId="10" fillId="3" borderId="8" xfId="0" applyFont="1" applyFill="1" applyBorder="1" applyAlignment="1">
      <alignment horizontal="center" vertical="center" wrapText="1"/>
    </xf>
    <xf numFmtId="0" fontId="10" fillId="11" borderId="4" xfId="0" applyFont="1" applyFill="1" applyBorder="1" applyAlignment="1">
      <alignment horizontal="center" vertical="center" wrapText="1"/>
    </xf>
    <xf numFmtId="0" fontId="29" fillId="2" borderId="7" xfId="0" applyFont="1" applyFill="1" applyBorder="1" applyAlignment="1">
      <alignment horizontal="center" vertical="center" wrapText="1"/>
    </xf>
    <xf numFmtId="0" fontId="14" fillId="0" borderId="8" xfId="0" applyFont="1" applyBorder="1" applyAlignment="1">
      <alignment horizontal="center" vertical="center" wrapText="1"/>
    </xf>
    <xf numFmtId="0" fontId="5" fillId="3" borderId="8" xfId="0" applyFont="1" applyFill="1" applyBorder="1" applyAlignment="1">
      <alignment horizontal="right" vertical="center" wrapText="1"/>
    </xf>
    <xf numFmtId="0" fontId="6" fillId="3" borderId="8" xfId="0" applyFont="1" applyFill="1" applyBorder="1" applyAlignment="1">
      <alignment vertical="center" wrapText="1"/>
    </xf>
    <xf numFmtId="0" fontId="14" fillId="3" borderId="4"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2" fillId="3" borderId="4" xfId="0" applyFont="1" applyFill="1" applyBorder="1"/>
    <xf numFmtId="0" fontId="12" fillId="0" borderId="0" xfId="0" applyFont="1" applyAlignment="1">
      <alignment vertical="top" wrapText="1"/>
    </xf>
    <xf numFmtId="0" fontId="4" fillId="2" borderId="4" xfId="2" applyFont="1" applyFill="1" applyBorder="1" applyAlignment="1" applyProtection="1">
      <alignment vertical="center"/>
    </xf>
    <xf numFmtId="0" fontId="5" fillId="11" borderId="4" xfId="0" applyFont="1" applyFill="1" applyBorder="1" applyAlignment="1">
      <alignment horizontal="right" wrapText="1"/>
    </xf>
    <xf numFmtId="0" fontId="5" fillId="11" borderId="8" xfId="0" applyFont="1" applyFill="1" applyBorder="1" applyAlignment="1">
      <alignment vertical="top" wrapText="1"/>
    </xf>
    <xf numFmtId="0" fontId="14" fillId="0" borderId="10" xfId="0" applyFont="1" applyBorder="1" applyAlignment="1">
      <alignment horizontal="center" vertical="center" wrapText="1"/>
    </xf>
    <xf numFmtId="0" fontId="23" fillId="0" borderId="0" xfId="0" applyFont="1" applyAlignment="1">
      <alignment vertical="center" wrapText="1"/>
    </xf>
    <xf numFmtId="0" fontId="1" fillId="0" borderId="1" xfId="1" applyAlignment="1" applyProtection="1">
      <alignment horizontal="left" vertical="top"/>
    </xf>
    <xf numFmtId="0" fontId="5" fillId="3" borderId="16" xfId="0" applyFont="1" applyFill="1" applyBorder="1" applyAlignment="1">
      <alignment vertical="center" wrapText="1"/>
    </xf>
    <xf numFmtId="0" fontId="12" fillId="0" borderId="8" xfId="0" applyFont="1" applyBorder="1"/>
    <xf numFmtId="0" fontId="13" fillId="0" borderId="10" xfId="0" applyFont="1" applyBorder="1" applyAlignment="1">
      <alignment vertical="center" wrapText="1"/>
    </xf>
    <xf numFmtId="0" fontId="7" fillId="0" borderId="10" xfId="0" applyFont="1" applyBorder="1" applyAlignment="1">
      <alignment horizontal="center" vertical="center" wrapText="1"/>
    </xf>
    <xf numFmtId="0" fontId="12" fillId="0" borderId="10" xfId="0" applyFont="1" applyBorder="1" applyAlignment="1">
      <alignment vertical="top" wrapText="1"/>
    </xf>
    <xf numFmtId="0" fontId="12" fillId="0" borderId="10" xfId="0" applyFont="1" applyBorder="1"/>
    <xf numFmtId="0" fontId="12" fillId="0" borderId="10" xfId="0" applyFont="1" applyBorder="1" applyAlignment="1">
      <alignment horizontal="left" vertical="top"/>
    </xf>
    <xf numFmtId="0" fontId="22" fillId="0" borderId="0" xfId="0" applyFont="1" applyAlignment="1">
      <alignment vertical="center" wrapText="1"/>
    </xf>
    <xf numFmtId="0" fontId="15" fillId="3" borderId="9" xfId="0" applyFont="1" applyFill="1" applyBorder="1" applyAlignment="1">
      <alignment horizontal="right" wrapText="1"/>
    </xf>
    <xf numFmtId="0" fontId="13" fillId="0" borderId="0" xfId="0" applyFont="1" applyAlignment="1">
      <alignment vertical="center" wrapText="1"/>
    </xf>
    <xf numFmtId="0" fontId="8" fillId="0" borderId="0" xfId="0" applyFont="1" applyAlignment="1">
      <alignment vertical="center" wrapText="1"/>
    </xf>
    <xf numFmtId="0" fontId="12" fillId="0" borderId="0" xfId="0" applyFont="1" applyAlignment="1">
      <alignment vertical="center" wrapText="1"/>
    </xf>
    <xf numFmtId="0" fontId="5" fillId="11" borderId="4" xfId="0" applyFont="1" applyFill="1" applyBorder="1" applyAlignment="1">
      <alignment horizontal="right" vertical="top" wrapText="1"/>
    </xf>
    <xf numFmtId="0" fontId="5" fillId="11" borderId="8" xfId="0" applyFont="1" applyFill="1" applyBorder="1" applyAlignment="1">
      <alignment horizontal="right" vertical="top" wrapText="1"/>
    </xf>
    <xf numFmtId="0" fontId="5" fillId="3" borderId="4" xfId="0" applyFont="1" applyFill="1" applyBorder="1" applyAlignment="1">
      <alignment horizontal="right" wrapText="1"/>
    </xf>
    <xf numFmtId="0" fontId="27" fillId="11" borderId="0" xfId="4" applyFont="1" applyFill="1" applyBorder="1" applyAlignment="1" applyProtection="1">
      <alignment vertical="center"/>
    </xf>
    <xf numFmtId="0" fontId="3" fillId="11" borderId="0" xfId="1" applyFont="1" applyFill="1" applyBorder="1" applyAlignment="1" applyProtection="1">
      <alignment vertical="center"/>
    </xf>
    <xf numFmtId="0" fontId="3" fillId="11" borderId="0" xfId="1" applyFont="1" applyFill="1" applyBorder="1" applyAlignment="1" applyProtection="1">
      <alignment horizontal="left" vertical="center"/>
    </xf>
    <xf numFmtId="0" fontId="5" fillId="3" borderId="3" xfId="0" applyFont="1" applyFill="1" applyBorder="1" applyAlignment="1">
      <alignment vertical="center" wrapText="1"/>
    </xf>
    <xf numFmtId="0" fontId="15" fillId="3" borderId="4" xfId="0" applyFont="1" applyFill="1" applyBorder="1" applyAlignment="1">
      <alignment horizontal="right" wrapText="1"/>
    </xf>
    <xf numFmtId="0" fontId="63" fillId="11" borderId="0" xfId="4" applyFont="1" applyFill="1" applyBorder="1" applyProtection="1"/>
    <xf numFmtId="0" fontId="3" fillId="11" borderId="0" xfId="1" applyFont="1" applyFill="1" applyBorder="1" applyProtection="1"/>
    <xf numFmtId="0" fontId="3" fillId="11" borderId="0" xfId="1" applyFont="1" applyFill="1" applyBorder="1" applyAlignment="1" applyProtection="1">
      <alignment horizontal="left" vertical="top"/>
    </xf>
    <xf numFmtId="0" fontId="12" fillId="0" borderId="5" xfId="0" applyFont="1" applyBorder="1"/>
    <xf numFmtId="0" fontId="10" fillId="3" borderId="9" xfId="0" applyFont="1" applyFill="1" applyBorder="1" applyAlignment="1">
      <alignment horizontal="center" vertical="center" wrapText="1"/>
    </xf>
    <xf numFmtId="0" fontId="13" fillId="3" borderId="4" xfId="0" applyFont="1" applyFill="1" applyBorder="1" applyAlignment="1">
      <alignment vertical="center" wrapText="1"/>
    </xf>
    <xf numFmtId="0" fontId="0" fillId="0" borderId="6" xfId="0" applyBorder="1"/>
    <xf numFmtId="0" fontId="12" fillId="6" borderId="7" xfId="0" applyFont="1" applyFill="1" applyBorder="1" applyAlignment="1">
      <alignment vertical="center" wrapText="1"/>
    </xf>
    <xf numFmtId="0" fontId="12" fillId="6" borderId="14" xfId="0" applyFont="1" applyFill="1" applyBorder="1" applyAlignment="1">
      <alignment vertical="center" wrapText="1"/>
    </xf>
    <xf numFmtId="0" fontId="12" fillId="6" borderId="14" xfId="0" applyFont="1" applyFill="1" applyBorder="1"/>
    <xf numFmtId="0" fontId="12" fillId="6" borderId="13" xfId="0" applyFont="1" applyFill="1" applyBorder="1"/>
    <xf numFmtId="0" fontId="5" fillId="6" borderId="7" xfId="0" applyFont="1" applyFill="1" applyBorder="1" applyAlignment="1">
      <alignment horizontal="right" vertical="center" wrapText="1"/>
    </xf>
    <xf numFmtId="0" fontId="5" fillId="6" borderId="14" xfId="0" applyFont="1" applyFill="1" applyBorder="1" applyAlignment="1">
      <alignment horizontal="right" vertical="center" wrapText="1"/>
    </xf>
    <xf numFmtId="0" fontId="14" fillId="6" borderId="14" xfId="0" applyFont="1" applyFill="1" applyBorder="1" applyAlignment="1">
      <alignment horizontal="center" vertical="center" wrapText="1"/>
    </xf>
    <xf numFmtId="0" fontId="10" fillId="6" borderId="14" xfId="0" applyFont="1" applyFill="1" applyBorder="1" applyAlignment="1">
      <alignment horizontal="center"/>
    </xf>
    <xf numFmtId="0" fontId="64" fillId="6" borderId="14" xfId="0" applyFont="1" applyFill="1" applyBorder="1" applyAlignment="1">
      <alignment horizontal="center"/>
    </xf>
    <xf numFmtId="0" fontId="64" fillId="6" borderId="13" xfId="0" applyFont="1" applyFill="1" applyBorder="1" applyAlignment="1">
      <alignment horizontal="center"/>
    </xf>
    <xf numFmtId="0" fontId="34" fillId="2" borderId="0" xfId="4" applyFont="1" applyFill="1" applyBorder="1" applyAlignment="1" applyProtection="1">
      <alignment wrapText="1"/>
    </xf>
    <xf numFmtId="0" fontId="34" fillId="5" borderId="17" xfId="4" applyFont="1" applyFill="1" applyBorder="1" applyAlignment="1" applyProtection="1">
      <alignment horizontal="center" wrapText="1"/>
      <protection locked="0"/>
    </xf>
    <xf numFmtId="0" fontId="70" fillId="4" borderId="0" xfId="0" applyFont="1" applyFill="1" applyAlignment="1" applyProtection="1">
      <alignment horizontal="center"/>
      <protection locked="0"/>
    </xf>
    <xf numFmtId="0" fontId="70" fillId="4" borderId="28" xfId="0" applyFont="1" applyFill="1" applyBorder="1" applyAlignment="1" applyProtection="1">
      <alignment horizontal="center"/>
      <protection locked="0"/>
    </xf>
    <xf numFmtId="0" fontId="70" fillId="4" borderId="26" xfId="0" applyFont="1" applyFill="1" applyBorder="1" applyAlignment="1" applyProtection="1">
      <alignment horizontal="center"/>
      <protection locked="0"/>
    </xf>
    <xf numFmtId="0" fontId="70" fillId="4" borderId="27" xfId="0" applyFont="1" applyFill="1" applyBorder="1" applyAlignment="1" applyProtection="1">
      <alignment horizontal="center"/>
      <protection locked="0"/>
    </xf>
    <xf numFmtId="0" fontId="6" fillId="3" borderId="9" xfId="0" applyFont="1" applyFill="1" applyBorder="1" applyAlignment="1">
      <alignment wrapText="1"/>
    </xf>
    <xf numFmtId="0" fontId="6" fillId="3" borderId="10" xfId="0" applyFont="1" applyFill="1" applyBorder="1" applyAlignment="1">
      <alignment wrapText="1"/>
    </xf>
    <xf numFmtId="0" fontId="6" fillId="3" borderId="6" xfId="0" applyFont="1" applyFill="1" applyBorder="1" applyAlignment="1">
      <alignment horizontal="left" vertical="center" wrapText="1"/>
    </xf>
    <xf numFmtId="0" fontId="6" fillId="3" borderId="9" xfId="0" applyFont="1" applyFill="1" applyBorder="1" applyAlignment="1">
      <alignment vertical="center" wrapText="1"/>
    </xf>
    <xf numFmtId="0" fontId="6" fillId="3" borderId="10" xfId="0" applyFont="1" applyFill="1" applyBorder="1" applyAlignment="1">
      <alignment vertical="center" wrapText="1"/>
    </xf>
    <xf numFmtId="0" fontId="12" fillId="3" borderId="9" xfId="0" applyFont="1" applyFill="1" applyBorder="1" applyAlignment="1">
      <alignment vertical="center" wrapText="1"/>
    </xf>
    <xf numFmtId="0" fontId="6" fillId="3" borderId="0" xfId="0" applyFont="1" applyFill="1" applyAlignment="1">
      <alignment wrapText="1"/>
    </xf>
    <xf numFmtId="0" fontId="4" fillId="2" borderId="9" xfId="2" applyFont="1" applyFill="1" applyBorder="1" applyAlignment="1" applyProtection="1">
      <alignment vertical="center"/>
    </xf>
    <xf numFmtId="0" fontId="4" fillId="2" borderId="10" xfId="2" applyFont="1" applyFill="1" applyBorder="1" applyAlignment="1" applyProtection="1">
      <alignment vertical="center"/>
    </xf>
    <xf numFmtId="0" fontId="6" fillId="3" borderId="9" xfId="0" applyFont="1" applyFill="1" applyBorder="1" applyAlignment="1">
      <alignment horizontal="left" vertical="center" wrapText="1"/>
    </xf>
    <xf numFmtId="0" fontId="6" fillId="3" borderId="10" xfId="0" applyFont="1" applyFill="1" applyBorder="1" applyAlignment="1">
      <alignment horizontal="left" vertical="center" wrapText="1"/>
    </xf>
    <xf numFmtId="0" fontId="6" fillId="3" borderId="6" xfId="0" applyFont="1" applyFill="1" applyBorder="1" applyAlignment="1">
      <alignment wrapText="1"/>
    </xf>
    <xf numFmtId="9" fontId="27" fillId="12" borderId="3" xfId="0" applyNumberFormat="1" applyFont="1" applyFill="1" applyBorder="1" applyAlignment="1" applyProtection="1">
      <alignment horizontal="right"/>
      <protection hidden="1"/>
    </xf>
    <xf numFmtId="0" fontId="4" fillId="3" borderId="9" xfId="2" applyFont="1" applyFill="1" applyBorder="1" applyAlignment="1" applyProtection="1">
      <alignment vertical="center"/>
    </xf>
    <xf numFmtId="0" fontId="4" fillId="3" borderId="10" xfId="2" applyFont="1" applyFill="1" applyBorder="1" applyAlignment="1" applyProtection="1">
      <alignment vertical="center"/>
    </xf>
    <xf numFmtId="0" fontId="12" fillId="3" borderId="16" xfId="0" applyFont="1" applyFill="1" applyBorder="1" applyAlignment="1">
      <alignment horizontal="left" vertical="center" wrapText="1"/>
    </xf>
    <xf numFmtId="0" fontId="12" fillId="3" borderId="17" xfId="0" applyFont="1" applyFill="1" applyBorder="1" applyAlignment="1">
      <alignment horizontal="left" vertical="center" wrapText="1"/>
    </xf>
    <xf numFmtId="0" fontId="57" fillId="10" borderId="5" xfId="0" applyFont="1" applyFill="1" applyBorder="1" applyAlignment="1" applyProtection="1">
      <alignment horizontal="left" vertical="top"/>
      <protection locked="0"/>
    </xf>
    <xf numFmtId="0" fontId="6" fillId="3" borderId="4" xfId="0" applyFont="1" applyFill="1" applyBorder="1" applyAlignment="1">
      <alignment vertical="top" wrapText="1"/>
    </xf>
    <xf numFmtId="0" fontId="4" fillId="3" borderId="4" xfId="2" applyFont="1" applyFill="1" applyBorder="1" applyAlignment="1" applyProtection="1">
      <alignment vertical="top"/>
    </xf>
    <xf numFmtId="0" fontId="6" fillId="3" borderId="0" xfId="0" applyFont="1" applyFill="1" applyAlignment="1">
      <alignment horizontal="left" vertical="center" wrapText="1"/>
    </xf>
    <xf numFmtId="0" fontId="5" fillId="11" borderId="5" xfId="0" applyFont="1" applyFill="1" applyBorder="1" applyAlignment="1">
      <alignment horizontal="right" vertical="center" wrapText="1"/>
    </xf>
    <xf numFmtId="0" fontId="29" fillId="2" borderId="4" xfId="2" applyFont="1" applyFill="1" applyBorder="1" applyAlignment="1" applyProtection="1">
      <alignment horizontal="center" vertical="center" wrapText="1"/>
    </xf>
    <xf numFmtId="0" fontId="31" fillId="2" borderId="4" xfId="2" applyFont="1" applyFill="1" applyBorder="1" applyAlignment="1" applyProtection="1">
      <alignment horizontal="center" vertical="center"/>
    </xf>
    <xf numFmtId="0" fontId="62" fillId="0" borderId="13" xfId="0" applyFont="1" applyBorder="1" applyAlignment="1" applyProtection="1">
      <alignment horizontal="center" vertical="center" wrapText="1"/>
      <protection hidden="1"/>
    </xf>
    <xf numFmtId="0" fontId="71" fillId="2" borderId="29" xfId="2" applyFont="1" applyFill="1" applyBorder="1" applyAlignment="1" applyProtection="1">
      <alignment horizontal="center" vertical="center"/>
    </xf>
    <xf numFmtId="0" fontId="30" fillId="2" borderId="29" xfId="0" applyFont="1" applyFill="1" applyBorder="1" applyAlignment="1">
      <alignment horizontal="center" vertical="center" wrapText="1"/>
    </xf>
    <xf numFmtId="0" fontId="5" fillId="3" borderId="31" xfId="0" applyFont="1" applyFill="1" applyBorder="1" applyAlignment="1">
      <alignment vertical="top" wrapText="1"/>
    </xf>
    <xf numFmtId="0" fontId="6" fillId="3" borderId="32" xfId="0" applyFont="1" applyFill="1" applyBorder="1" applyAlignment="1">
      <alignment vertical="top" wrapText="1"/>
    </xf>
    <xf numFmtId="0" fontId="6" fillId="3" borderId="26" xfId="0" applyFont="1" applyFill="1" applyBorder="1" applyAlignment="1">
      <alignment wrapText="1"/>
    </xf>
    <xf numFmtId="0" fontId="6" fillId="3" borderId="33" xfId="0" applyFont="1" applyFill="1" applyBorder="1" applyAlignment="1">
      <alignment wrapText="1"/>
    </xf>
    <xf numFmtId="0" fontId="29" fillId="0" borderId="13" xfId="0" applyFont="1" applyBorder="1" applyAlignment="1" applyProtection="1">
      <alignment horizontal="center" vertical="center" wrapText="1"/>
      <protection hidden="1"/>
    </xf>
    <xf numFmtId="0" fontId="6" fillId="3" borderId="34" xfId="0" applyFont="1" applyFill="1" applyBorder="1" applyAlignment="1">
      <alignment wrapText="1"/>
    </xf>
    <xf numFmtId="0" fontId="29" fillId="2" borderId="11" xfId="0" applyFont="1" applyFill="1" applyBorder="1" applyAlignment="1">
      <alignment horizontal="center" vertical="center" wrapText="1"/>
    </xf>
    <xf numFmtId="0" fontId="62" fillId="4" borderId="29" xfId="0" applyFont="1" applyFill="1" applyBorder="1" applyAlignment="1" applyProtection="1">
      <alignment horizontal="center" vertical="center" wrapText="1"/>
      <protection locked="0"/>
    </xf>
    <xf numFmtId="0" fontId="13" fillId="3" borderId="16" xfId="0" applyFont="1" applyFill="1" applyBorder="1" applyAlignment="1">
      <alignment vertical="center" wrapText="1"/>
    </xf>
    <xf numFmtId="0" fontId="29" fillId="0" borderId="29" xfId="0" applyFont="1" applyBorder="1" applyAlignment="1" applyProtection="1">
      <alignment horizontal="center" vertical="center" wrapText="1"/>
      <protection hidden="1"/>
    </xf>
    <xf numFmtId="0" fontId="29" fillId="4" borderId="29" xfId="0" applyFont="1" applyFill="1" applyBorder="1" applyAlignment="1" applyProtection="1">
      <alignment horizontal="center" vertical="center" wrapText="1"/>
      <protection locked="0"/>
    </xf>
    <xf numFmtId="0" fontId="30" fillId="4" borderId="29" xfId="0" applyFont="1" applyFill="1" applyBorder="1" applyAlignment="1" applyProtection="1">
      <alignment horizontal="center" vertical="center" wrapText="1"/>
      <protection locked="0"/>
    </xf>
    <xf numFmtId="0" fontId="30" fillId="0" borderId="29" xfId="0" applyFont="1" applyBorder="1" applyAlignment="1" applyProtection="1">
      <alignment horizontal="center" vertical="center" wrapText="1"/>
      <protection hidden="1"/>
    </xf>
    <xf numFmtId="9" fontId="30" fillId="0" borderId="29" xfId="0" applyNumberFormat="1" applyFont="1" applyBorder="1" applyAlignment="1" applyProtection="1">
      <alignment horizontal="center" vertical="center" wrapText="1"/>
      <protection hidden="1"/>
    </xf>
    <xf numFmtId="9" fontId="29" fillId="0" borderId="29" xfId="0" applyNumberFormat="1" applyFont="1" applyBorder="1" applyAlignment="1" applyProtection="1">
      <alignment horizontal="center" vertical="center" wrapText="1"/>
      <protection hidden="1"/>
    </xf>
    <xf numFmtId="0" fontId="20" fillId="2" borderId="36" xfId="0" applyFont="1" applyFill="1" applyBorder="1" applyAlignment="1">
      <alignment horizontal="center" vertical="center" wrapText="1"/>
    </xf>
    <xf numFmtId="0" fontId="31" fillId="2" borderId="3" xfId="2" applyFont="1" applyFill="1" applyBorder="1" applyAlignment="1" applyProtection="1">
      <alignment horizontal="center" vertical="center"/>
    </xf>
    <xf numFmtId="0" fontId="15" fillId="3" borderId="31" xfId="0" applyFont="1" applyFill="1" applyBorder="1" applyAlignment="1">
      <alignment vertical="center" wrapText="1"/>
    </xf>
    <xf numFmtId="0" fontId="12" fillId="3" borderId="31" xfId="0" applyFont="1" applyFill="1" applyBorder="1" applyAlignment="1">
      <alignment vertical="center" wrapText="1"/>
    </xf>
    <xf numFmtId="0" fontId="31" fillId="2" borderId="3" xfId="2" applyFont="1" applyFill="1" applyBorder="1" applyAlignment="1" applyProtection="1">
      <alignment horizontal="center" vertical="center" wrapText="1"/>
    </xf>
    <xf numFmtId="0" fontId="73" fillId="2" borderId="3" xfId="0" applyFont="1" applyFill="1" applyBorder="1" applyAlignment="1">
      <alignment horizontal="center" vertical="center"/>
    </xf>
    <xf numFmtId="0" fontId="12" fillId="3" borderId="0" xfId="0" applyFont="1" applyFill="1" applyAlignment="1">
      <alignment vertical="center" wrapText="1"/>
    </xf>
    <xf numFmtId="0" fontId="12" fillId="3" borderId="28" xfId="0" applyFont="1" applyFill="1" applyBorder="1" applyAlignment="1">
      <alignment vertical="center" wrapText="1"/>
    </xf>
    <xf numFmtId="0" fontId="12" fillId="3" borderId="39" xfId="0" applyFont="1" applyFill="1" applyBorder="1" applyAlignment="1">
      <alignment vertical="center" wrapText="1"/>
    </xf>
    <xf numFmtId="0" fontId="12" fillId="3" borderId="26" xfId="0" applyFont="1" applyFill="1" applyBorder="1" applyAlignment="1">
      <alignment vertical="center" wrapText="1"/>
    </xf>
    <xf numFmtId="0" fontId="12" fillId="3" borderId="33" xfId="0" applyFont="1" applyFill="1" applyBorder="1" applyAlignment="1">
      <alignment vertical="center" wrapText="1"/>
    </xf>
    <xf numFmtId="0" fontId="29" fillId="2" borderId="38" xfId="0" applyFont="1" applyFill="1" applyBorder="1" applyAlignment="1">
      <alignment horizontal="center" vertical="center" wrapText="1"/>
    </xf>
    <xf numFmtId="0" fontId="29" fillId="2" borderId="29" xfId="0" applyFont="1" applyFill="1" applyBorder="1" applyAlignment="1">
      <alignment horizontal="center" vertical="center" wrapText="1"/>
    </xf>
    <xf numFmtId="0" fontId="31" fillId="2" borderId="29" xfId="0" applyFont="1" applyFill="1" applyBorder="1" applyAlignment="1">
      <alignment horizontal="center" vertical="center" wrapText="1"/>
    </xf>
    <xf numFmtId="0" fontId="12" fillId="3" borderId="41" xfId="0" applyFont="1" applyFill="1" applyBorder="1" applyAlignment="1">
      <alignment vertical="center" wrapText="1"/>
    </xf>
    <xf numFmtId="0" fontId="12" fillId="3" borderId="0" xfId="0" applyFont="1" applyFill="1" applyAlignment="1">
      <alignment vertical="top" wrapText="1"/>
    </xf>
    <xf numFmtId="0" fontId="15" fillId="3" borderId="6" xfId="0" applyFont="1" applyFill="1" applyBorder="1" applyAlignment="1">
      <alignment vertical="center" wrapText="1"/>
    </xf>
    <xf numFmtId="0" fontId="15" fillId="3" borderId="40" xfId="0" applyFont="1" applyFill="1" applyBorder="1" applyAlignment="1">
      <alignment vertical="center" wrapText="1"/>
    </xf>
    <xf numFmtId="0" fontId="12" fillId="3" borderId="30" xfId="0" applyFont="1" applyFill="1" applyBorder="1" applyAlignment="1">
      <alignment vertical="center" wrapText="1"/>
    </xf>
    <xf numFmtId="0" fontId="29" fillId="2" borderId="11" xfId="0" applyFont="1" applyFill="1" applyBorder="1" applyAlignment="1" applyProtection="1">
      <alignment horizontal="center"/>
      <protection locked="0"/>
    </xf>
    <xf numFmtId="0" fontId="29" fillId="0" borderId="11" xfId="0" applyFont="1" applyBorder="1" applyAlignment="1" applyProtection="1">
      <alignment horizontal="center"/>
      <protection hidden="1"/>
    </xf>
    <xf numFmtId="0" fontId="29" fillId="2" borderId="37" xfId="0" applyFont="1" applyFill="1" applyBorder="1" applyAlignment="1">
      <alignment horizontal="center" vertical="center" wrapText="1"/>
    </xf>
    <xf numFmtId="0" fontId="12" fillId="3" borderId="32" xfId="0" applyFont="1" applyFill="1" applyBorder="1" applyAlignment="1">
      <alignment vertical="center" wrapText="1"/>
    </xf>
    <xf numFmtId="0" fontId="5" fillId="3" borderId="42" xfId="0" applyFont="1" applyFill="1" applyBorder="1" applyAlignment="1">
      <alignment horizontal="right" wrapText="1"/>
    </xf>
    <xf numFmtId="0" fontId="5" fillId="3" borderId="30" xfId="0" applyFont="1" applyFill="1" applyBorder="1" applyAlignment="1">
      <alignment horizontal="right" vertical="center" wrapText="1"/>
    </xf>
    <xf numFmtId="0" fontId="6" fillId="3" borderId="31" xfId="0" applyFont="1" applyFill="1" applyBorder="1" applyAlignment="1">
      <alignment vertical="top" wrapText="1"/>
    </xf>
    <xf numFmtId="0" fontId="29" fillId="4" borderId="43" xfId="0" applyFont="1" applyFill="1" applyBorder="1" applyAlignment="1" applyProtection="1">
      <alignment horizontal="center" wrapText="1"/>
      <protection locked="0"/>
    </xf>
    <xf numFmtId="0" fontId="29" fillId="0" borderId="43" xfId="0" applyFont="1" applyBorder="1" applyAlignment="1">
      <alignment horizontal="center" wrapText="1"/>
    </xf>
    <xf numFmtId="0" fontId="29" fillId="4" borderId="29" xfId="0" applyFont="1" applyFill="1" applyBorder="1" applyAlignment="1" applyProtection="1">
      <alignment horizontal="center"/>
      <protection locked="0"/>
    </xf>
    <xf numFmtId="0" fontId="5" fillId="11" borderId="31" xfId="0" applyFont="1" applyFill="1" applyBorder="1" applyAlignment="1">
      <alignment horizontal="right" vertical="center" wrapText="1"/>
    </xf>
    <xf numFmtId="0" fontId="5" fillId="11" borderId="40" xfId="0" applyFont="1" applyFill="1" applyBorder="1" applyAlignment="1">
      <alignment horizontal="right" vertical="center" wrapText="1"/>
    </xf>
    <xf numFmtId="0" fontId="29" fillId="2" borderId="29" xfId="0" applyFont="1" applyFill="1" applyBorder="1" applyAlignment="1" applyProtection="1">
      <alignment horizontal="center" vertical="center"/>
      <protection locked="0"/>
    </xf>
    <xf numFmtId="0" fontId="31" fillId="2" borderId="29" xfId="0" applyFont="1" applyFill="1" applyBorder="1" applyAlignment="1" applyProtection="1">
      <alignment horizontal="center" vertical="center"/>
      <protection locked="0"/>
    </xf>
    <xf numFmtId="0" fontId="10" fillId="0" borderId="5" xfId="0" applyFont="1" applyBorder="1" applyAlignment="1">
      <alignment horizontal="center" vertical="top" wrapText="1"/>
    </xf>
    <xf numFmtId="0" fontId="5" fillId="11" borderId="31" xfId="0" applyFont="1" applyFill="1" applyBorder="1" applyAlignment="1">
      <alignment horizontal="right" vertical="top" wrapText="1"/>
    </xf>
    <xf numFmtId="0" fontId="30" fillId="0" borderId="36" xfId="0" applyFont="1" applyBorder="1" applyAlignment="1" applyProtection="1">
      <alignment horizontal="center" vertical="center" wrapText="1"/>
      <protection hidden="1"/>
    </xf>
    <xf numFmtId="0" fontId="29" fillId="0" borderId="36" xfId="0" applyFont="1" applyBorder="1" applyAlignment="1" applyProtection="1">
      <alignment horizontal="center"/>
      <protection hidden="1"/>
    </xf>
    <xf numFmtId="9" fontId="29" fillId="0" borderId="36" xfId="0" applyNumberFormat="1" applyFont="1" applyBorder="1" applyAlignment="1" applyProtection="1">
      <alignment horizontal="center"/>
      <protection hidden="1"/>
    </xf>
    <xf numFmtId="9" fontId="29" fillId="0" borderId="43" xfId="0" applyNumberFormat="1" applyFont="1" applyBorder="1" applyAlignment="1" applyProtection="1">
      <alignment horizontal="center" vertical="center"/>
      <protection hidden="1"/>
    </xf>
    <xf numFmtId="0" fontId="29" fillId="0" borderId="44" xfId="0" applyFont="1" applyBorder="1" applyAlignment="1" applyProtection="1">
      <alignment horizontal="center" vertical="center"/>
      <protection hidden="1"/>
    </xf>
    <xf numFmtId="0" fontId="4" fillId="2" borderId="7" xfId="2" applyFont="1" applyFill="1" applyBorder="1" applyAlignment="1" applyProtection="1">
      <alignment vertical="center"/>
    </xf>
    <xf numFmtId="0" fontId="4" fillId="2" borderId="14" xfId="2" applyFont="1" applyFill="1" applyBorder="1" applyAlignment="1" applyProtection="1">
      <alignment vertical="center"/>
    </xf>
    <xf numFmtId="0" fontId="6" fillId="3" borderId="9" xfId="0" applyFont="1" applyFill="1" applyBorder="1" applyAlignment="1">
      <alignment horizontal="left" wrapText="1"/>
    </xf>
    <xf numFmtId="0" fontId="6" fillId="3" borderId="10" xfId="0" applyFont="1" applyFill="1" applyBorder="1" applyAlignment="1">
      <alignment horizontal="left" wrapText="1"/>
    </xf>
    <xf numFmtId="0" fontId="6" fillId="3" borderId="11" xfId="0" applyFont="1" applyFill="1" applyBorder="1" applyAlignment="1">
      <alignment horizontal="left" wrapText="1"/>
    </xf>
    <xf numFmtId="0" fontId="6" fillId="3" borderId="16" xfId="0" applyFont="1" applyFill="1" applyBorder="1" applyAlignment="1">
      <alignment horizontal="left" vertical="top" wrapText="1"/>
    </xf>
    <xf numFmtId="0" fontId="12" fillId="3" borderId="9" xfId="0" applyFont="1" applyFill="1" applyBorder="1" applyAlignment="1">
      <alignment horizontal="center" vertical="top" wrapText="1"/>
    </xf>
    <xf numFmtId="0" fontId="13" fillId="3" borderId="9" xfId="0" applyFont="1" applyFill="1" applyBorder="1" applyAlignment="1">
      <alignment horizontal="center" vertical="center" wrapText="1"/>
    </xf>
    <xf numFmtId="0" fontId="13" fillId="3" borderId="10" xfId="0" applyFont="1" applyFill="1" applyBorder="1" applyAlignment="1">
      <alignment horizontal="center" vertical="center" wrapText="1"/>
    </xf>
    <xf numFmtId="0" fontId="6" fillId="3" borderId="17" xfId="0" applyFont="1" applyFill="1" applyBorder="1" applyAlignment="1">
      <alignment vertical="center" wrapText="1"/>
    </xf>
    <xf numFmtId="0" fontId="6" fillId="3" borderId="18" xfId="0" applyFont="1" applyFill="1" applyBorder="1" applyAlignment="1">
      <alignment vertical="center" wrapText="1"/>
    </xf>
    <xf numFmtId="0" fontId="13" fillId="3" borderId="9" xfId="0" applyFont="1" applyFill="1" applyBorder="1" applyAlignment="1">
      <alignment vertical="center" wrapText="1"/>
    </xf>
    <xf numFmtId="0" fontId="13" fillId="3" borderId="10" xfId="0" applyFont="1" applyFill="1" applyBorder="1" applyAlignment="1">
      <alignment vertical="center" wrapText="1"/>
    </xf>
    <xf numFmtId="0" fontId="13" fillId="3" borderId="11" xfId="0" applyFont="1" applyFill="1" applyBorder="1" applyAlignment="1">
      <alignment vertical="center" wrapText="1"/>
    </xf>
    <xf numFmtId="0" fontId="6" fillId="3" borderId="16" xfId="0" applyFont="1" applyFill="1" applyBorder="1" applyAlignment="1">
      <alignment horizontal="left" vertical="center" wrapText="1"/>
    </xf>
    <xf numFmtId="0" fontId="6" fillId="3" borderId="17" xfId="0" applyFont="1" applyFill="1" applyBorder="1" applyAlignment="1">
      <alignment horizontal="left" vertical="center" wrapText="1"/>
    </xf>
    <xf numFmtId="0" fontId="6" fillId="3" borderId="18" xfId="0" applyFont="1" applyFill="1" applyBorder="1" applyAlignment="1">
      <alignment horizontal="left" vertical="center" wrapText="1"/>
    </xf>
    <xf numFmtId="0" fontId="12" fillId="3" borderId="8" xfId="0" applyFont="1" applyFill="1" applyBorder="1" applyAlignment="1">
      <alignment horizontal="left" vertical="top" wrapText="1"/>
    </xf>
    <xf numFmtId="0" fontId="6" fillId="3" borderId="6" xfId="0" applyFont="1" applyFill="1" applyBorder="1" applyAlignment="1">
      <alignment vertical="center" wrapText="1"/>
    </xf>
    <xf numFmtId="0" fontId="12" fillId="3" borderId="10" xfId="0" applyFont="1" applyFill="1" applyBorder="1" applyAlignment="1">
      <alignment vertical="center" wrapText="1"/>
    </xf>
    <xf numFmtId="0" fontId="6" fillId="3" borderId="17" xfId="0" applyFont="1" applyFill="1" applyBorder="1" applyAlignment="1">
      <alignment vertical="top" wrapText="1"/>
    </xf>
    <xf numFmtId="0" fontId="6" fillId="3" borderId="18" xfId="0" applyFont="1" applyFill="1" applyBorder="1" applyAlignment="1">
      <alignment vertical="top" wrapText="1"/>
    </xf>
    <xf numFmtId="0" fontId="12" fillId="3" borderId="17" xfId="0" applyFont="1" applyFill="1" applyBorder="1" applyAlignment="1">
      <alignment vertical="top" wrapText="1"/>
    </xf>
    <xf numFmtId="0" fontId="12" fillId="3" borderId="6" xfId="0" applyFont="1" applyFill="1" applyBorder="1" applyAlignment="1" applyProtection="1">
      <alignment horizontal="left" vertical="top" wrapText="1"/>
      <protection locked="0"/>
    </xf>
    <xf numFmtId="0" fontId="12" fillId="3" borderId="0" xfId="0" applyFont="1" applyFill="1" applyProtection="1">
      <protection locked="0"/>
    </xf>
    <xf numFmtId="0" fontId="12" fillId="3" borderId="0" xfId="0" applyFont="1" applyFill="1" applyProtection="1">
      <protection hidden="1"/>
    </xf>
    <xf numFmtId="0" fontId="10" fillId="0" borderId="9" xfId="0" applyFont="1" applyBorder="1" applyAlignment="1">
      <alignment horizontal="center" vertical="center" wrapText="1"/>
    </xf>
    <xf numFmtId="0" fontId="29" fillId="2" borderId="3" xfId="0" applyFont="1" applyFill="1" applyBorder="1" applyAlignment="1" applyProtection="1">
      <alignment horizontal="center" vertical="center" wrapText="1"/>
      <protection locked="0"/>
    </xf>
    <xf numFmtId="0" fontId="31" fillId="2" borderId="3" xfId="0" applyFont="1" applyFill="1" applyBorder="1" applyAlignment="1" applyProtection="1">
      <alignment horizontal="center" vertical="center" wrapText="1"/>
      <protection locked="0"/>
    </xf>
    <xf numFmtId="0" fontId="15" fillId="11" borderId="5" xfId="0" applyFont="1" applyFill="1" applyBorder="1" applyAlignment="1">
      <alignment horizontal="center" vertical="center" wrapText="1"/>
    </xf>
    <xf numFmtId="0" fontId="31" fillId="2" borderId="7" xfId="2" applyFont="1" applyFill="1" applyBorder="1" applyAlignment="1" applyProtection="1">
      <alignment horizontal="center" vertical="center" wrapText="1"/>
    </xf>
    <xf numFmtId="9" fontId="29" fillId="0" borderId="3" xfId="0" applyNumberFormat="1" applyFont="1" applyBorder="1" applyAlignment="1" applyProtection="1">
      <alignment horizontal="center" vertical="center" wrapText="1"/>
      <protection hidden="1"/>
    </xf>
    <xf numFmtId="0" fontId="29" fillId="4" borderId="4" xfId="0" applyFont="1" applyFill="1" applyBorder="1" applyAlignment="1" applyProtection="1">
      <alignment horizontal="center" vertical="center" wrapText="1"/>
      <protection locked="0"/>
    </xf>
    <xf numFmtId="0" fontId="31" fillId="2" borderId="36" xfId="0" applyFont="1" applyFill="1" applyBorder="1" applyAlignment="1" applyProtection="1">
      <alignment horizontal="center" vertical="center"/>
      <protection locked="0"/>
    </xf>
    <xf numFmtId="0" fontId="29" fillId="2" borderId="9" xfId="0" applyFont="1" applyFill="1" applyBorder="1" applyAlignment="1">
      <alignment horizontal="center" vertical="center" wrapText="1"/>
    </xf>
    <xf numFmtId="0" fontId="30" fillId="0" borderId="3" xfId="0" applyFont="1" applyBorder="1" applyAlignment="1" applyProtection="1">
      <alignment horizontal="center" vertical="center" wrapText="1"/>
      <protection hidden="1"/>
    </xf>
    <xf numFmtId="0" fontId="29" fillId="3" borderId="11" xfId="0" applyFont="1" applyFill="1" applyBorder="1" applyAlignment="1">
      <alignment horizontal="center"/>
    </xf>
    <xf numFmtId="0" fontId="29" fillId="4" borderId="3" xfId="0" applyFont="1" applyFill="1" applyBorder="1" applyAlignment="1" applyProtection="1">
      <alignment horizontal="center"/>
      <protection locked="0"/>
    </xf>
    <xf numFmtId="0" fontId="12" fillId="3" borderId="4" xfId="0" applyFont="1" applyFill="1" applyBorder="1" applyAlignment="1">
      <alignment wrapText="1"/>
    </xf>
    <xf numFmtId="0" fontId="30" fillId="0" borderId="3" xfId="0" applyFont="1" applyBorder="1" applyAlignment="1">
      <alignment horizontal="center" wrapText="1"/>
    </xf>
    <xf numFmtId="0" fontId="30" fillId="0" borderId="4" xfId="0" applyFont="1" applyBorder="1" applyAlignment="1">
      <alignment horizontal="center" wrapText="1"/>
    </xf>
    <xf numFmtId="0" fontId="62" fillId="0" borderId="11" xfId="0" applyFont="1" applyBorder="1" applyAlignment="1" applyProtection="1">
      <alignment horizontal="center" vertical="center" wrapText="1"/>
      <protection hidden="1"/>
    </xf>
    <xf numFmtId="0" fontId="30" fillId="2" borderId="3" xfId="0" applyFont="1" applyFill="1" applyBorder="1" applyAlignment="1">
      <alignment horizontal="center" wrapText="1"/>
    </xf>
    <xf numFmtId="0" fontId="62" fillId="2" borderId="3" xfId="0" applyFont="1" applyFill="1" applyBorder="1" applyAlignment="1" applyProtection="1">
      <alignment horizontal="center" vertical="center" wrapText="1"/>
      <protection hidden="1"/>
    </xf>
    <xf numFmtId="0" fontId="5" fillId="11" borderId="12" xfId="0" applyFont="1" applyFill="1" applyBorder="1" applyAlignment="1">
      <alignment horizontal="right" vertical="top" wrapText="1"/>
    </xf>
    <xf numFmtId="0" fontId="6" fillId="3" borderId="16" xfId="0" applyFont="1" applyFill="1" applyBorder="1" applyAlignment="1">
      <alignment horizontal="left" wrapText="1"/>
    </xf>
    <xf numFmtId="0" fontId="30" fillId="2" borderId="13" xfId="0" applyFont="1" applyFill="1" applyBorder="1" applyAlignment="1">
      <alignment horizontal="center" wrapText="1"/>
    </xf>
    <xf numFmtId="0" fontId="6" fillId="3" borderId="0" xfId="0" applyFont="1" applyFill="1" applyAlignment="1">
      <alignment horizontal="left" wrapText="1"/>
    </xf>
    <xf numFmtId="0" fontId="5" fillId="11" borderId="12" xfId="0" applyFont="1" applyFill="1" applyBorder="1" applyAlignment="1">
      <alignment horizontal="right" wrapText="1"/>
    </xf>
    <xf numFmtId="0" fontId="6" fillId="3" borderId="5" xfId="0" applyFont="1" applyFill="1" applyBorder="1" applyAlignment="1">
      <alignment horizontal="left" wrapText="1"/>
    </xf>
    <xf numFmtId="1" fontId="62" fillId="0" borderId="3" xfId="0" applyNumberFormat="1" applyFont="1" applyBorder="1" applyAlignment="1" applyProtection="1">
      <alignment horizontal="center" vertical="center" wrapText="1"/>
      <protection hidden="1"/>
    </xf>
    <xf numFmtId="0" fontId="10" fillId="3" borderId="5" xfId="0" applyFont="1" applyFill="1" applyBorder="1" applyAlignment="1">
      <alignment horizontal="center" vertical="center" wrapText="1"/>
    </xf>
    <xf numFmtId="0" fontId="10" fillId="3" borderId="0" xfId="0" applyFont="1" applyFill="1" applyAlignment="1">
      <alignment horizontal="center" vertical="center" wrapText="1"/>
    </xf>
    <xf numFmtId="0" fontId="5" fillId="3" borderId="3" xfId="0" applyFont="1" applyFill="1" applyBorder="1" applyAlignment="1">
      <alignment vertical="top" wrapText="1"/>
    </xf>
    <xf numFmtId="0" fontId="29" fillId="0" borderId="7" xfId="0" applyFont="1" applyBorder="1" applyAlignment="1">
      <alignment horizontal="center" vertical="center" wrapText="1"/>
    </xf>
    <xf numFmtId="0" fontId="6" fillId="3" borderId="6" xfId="0" applyFont="1" applyFill="1" applyBorder="1" applyAlignment="1">
      <alignment horizontal="left" wrapText="1"/>
    </xf>
    <xf numFmtId="0" fontId="6" fillId="3" borderId="4" xfId="0" applyFont="1" applyFill="1" applyBorder="1" applyAlignment="1">
      <alignment horizontal="left" wrapText="1"/>
    </xf>
    <xf numFmtId="9" fontId="29" fillId="0" borderId="7" xfId="0" applyNumberFormat="1" applyFont="1" applyBorder="1" applyAlignment="1">
      <alignment horizontal="center" vertical="center" wrapText="1"/>
    </xf>
    <xf numFmtId="0" fontId="12" fillId="3" borderId="16" xfId="0" applyFont="1" applyFill="1" applyBorder="1" applyAlignment="1">
      <alignment vertical="top" wrapText="1"/>
    </xf>
    <xf numFmtId="0" fontId="15" fillId="3" borderId="6" xfId="0" applyFont="1" applyFill="1" applyBorder="1" applyAlignment="1">
      <alignment horizontal="right" wrapText="1"/>
    </xf>
    <xf numFmtId="0" fontId="6" fillId="3" borderId="12" xfId="0" applyFont="1" applyFill="1" applyBorder="1" applyAlignment="1">
      <alignment horizontal="left" wrapText="1"/>
    </xf>
    <xf numFmtId="0" fontId="5" fillId="3" borderId="8" xfId="0" applyFont="1" applyFill="1" applyBorder="1" applyAlignment="1">
      <alignment horizontal="center" vertical="top" wrapText="1"/>
    </xf>
    <xf numFmtId="0" fontId="12" fillId="3" borderId="5" xfId="0" applyFont="1" applyFill="1" applyBorder="1" applyAlignment="1" applyProtection="1">
      <alignment vertical="top"/>
      <protection hidden="1"/>
    </xf>
    <xf numFmtId="0" fontId="29" fillId="0" borderId="3" xfId="2" applyFont="1" applyFill="1" applyBorder="1" applyAlignment="1" applyProtection="1">
      <alignment horizontal="center" vertical="center" wrapText="1"/>
    </xf>
    <xf numFmtId="0" fontId="5" fillId="11" borderId="12" xfId="0" applyFont="1" applyFill="1" applyBorder="1" applyAlignment="1">
      <alignment horizontal="right" vertical="center" wrapText="1"/>
    </xf>
    <xf numFmtId="0" fontId="12" fillId="3" borderId="12" xfId="0" applyFont="1" applyFill="1" applyBorder="1" applyProtection="1">
      <protection hidden="1"/>
    </xf>
    <xf numFmtId="0" fontId="29" fillId="0" borderId="7" xfId="2" applyFont="1" applyFill="1" applyBorder="1" applyAlignment="1" applyProtection="1">
      <alignment horizontal="center" vertical="center" wrapText="1"/>
    </xf>
    <xf numFmtId="0" fontId="6" fillId="3" borderId="16" xfId="0" applyFont="1" applyFill="1" applyBorder="1" applyAlignment="1">
      <alignment vertical="top" wrapText="1"/>
    </xf>
    <xf numFmtId="0" fontId="14" fillId="3" borderId="5" xfId="0" applyFont="1" applyFill="1" applyBorder="1" applyAlignment="1">
      <alignment horizontal="center" vertical="center" wrapText="1"/>
    </xf>
    <xf numFmtId="0" fontId="29" fillId="2" borderId="14" xfId="2" applyFont="1" applyFill="1" applyBorder="1" applyAlignment="1" applyProtection="1">
      <alignment horizontal="center" vertical="center" wrapText="1"/>
    </xf>
    <xf numFmtId="0" fontId="13" fillId="3" borderId="0" xfId="0" applyFont="1" applyFill="1" applyAlignment="1">
      <alignment vertical="center" wrapText="1"/>
    </xf>
    <xf numFmtId="0" fontId="29" fillId="3" borderId="0" xfId="2" applyFont="1" applyFill="1" applyBorder="1" applyAlignment="1" applyProtection="1">
      <alignment horizontal="center" vertical="center" wrapText="1"/>
    </xf>
    <xf numFmtId="0" fontId="29" fillId="3" borderId="10" xfId="2" applyFont="1" applyFill="1" applyBorder="1" applyAlignment="1" applyProtection="1">
      <alignment horizontal="center" vertical="center" wrapText="1"/>
    </xf>
    <xf numFmtId="0" fontId="29" fillId="3" borderId="11" xfId="2" applyFont="1" applyFill="1" applyBorder="1" applyAlignment="1" applyProtection="1">
      <alignment horizontal="center" vertical="center" wrapText="1"/>
    </xf>
    <xf numFmtId="0" fontId="29" fillId="3" borderId="12" xfId="2" applyFont="1" applyFill="1" applyBorder="1" applyAlignment="1" applyProtection="1">
      <alignment horizontal="center" vertical="center" wrapText="1"/>
    </xf>
    <xf numFmtId="0" fontId="5" fillId="3" borderId="18" xfId="0" applyFont="1" applyFill="1" applyBorder="1" applyAlignment="1">
      <alignment vertical="center" wrapText="1"/>
    </xf>
    <xf numFmtId="0" fontId="12" fillId="11" borderId="8" xfId="0" applyFont="1" applyFill="1" applyBorder="1"/>
    <xf numFmtId="0" fontId="10" fillId="11" borderId="8" xfId="0" applyFont="1" applyFill="1" applyBorder="1" applyAlignment="1">
      <alignment horizontal="center" vertical="center" wrapText="1"/>
    </xf>
    <xf numFmtId="0" fontId="79" fillId="0" borderId="0" xfId="0" applyFont="1" applyAlignment="1">
      <alignment horizontal="left" vertical="center" indent="2"/>
    </xf>
    <xf numFmtId="0" fontId="80" fillId="0" borderId="0" xfId="0" applyFont="1" applyAlignment="1">
      <alignment wrapText="1"/>
    </xf>
    <xf numFmtId="0" fontId="81" fillId="0" borderId="0" xfId="0" applyFont="1" applyAlignment="1">
      <alignment horizontal="left" vertical="center" indent="7"/>
    </xf>
    <xf numFmtId="0" fontId="82" fillId="0" borderId="0" xfId="0" applyFont="1" applyAlignment="1">
      <alignment horizontal="left" vertical="center" indent="12"/>
    </xf>
    <xf numFmtId="0" fontId="82" fillId="0" borderId="0" xfId="0" applyFont="1" applyAlignment="1">
      <alignment horizontal="left" vertical="center" wrapText="1"/>
    </xf>
    <xf numFmtId="0" fontId="81" fillId="0" borderId="0" xfId="0" applyFont="1" applyAlignment="1">
      <alignment horizontal="left" vertical="center" wrapText="1"/>
    </xf>
    <xf numFmtId="0" fontId="86" fillId="6" borderId="0" xfId="0" applyFont="1" applyFill="1" applyAlignment="1">
      <alignment horizontal="center" vertical="center" wrapText="1"/>
    </xf>
    <xf numFmtId="49" fontId="24" fillId="2" borderId="3" xfId="0" applyNumberFormat="1" applyFont="1" applyFill="1" applyBorder="1" applyAlignment="1">
      <alignment horizontal="center" vertical="center" wrapText="1"/>
    </xf>
    <xf numFmtId="49" fontId="87" fillId="0" borderId="3" xfId="0" applyNumberFormat="1" applyFont="1" applyBorder="1" applyAlignment="1">
      <alignment horizontal="center" vertical="center" wrapText="1"/>
    </xf>
    <xf numFmtId="9" fontId="29" fillId="0" borderId="3" xfId="0" applyNumberFormat="1" applyFont="1" applyBorder="1" applyAlignment="1">
      <alignment horizontal="center" vertical="center" wrapText="1"/>
    </xf>
    <xf numFmtId="0" fontId="42" fillId="3" borderId="0" xfId="0" applyFont="1" applyFill="1" applyAlignment="1">
      <alignment horizontal="right" vertical="center" wrapText="1"/>
    </xf>
    <xf numFmtId="0" fontId="42" fillId="3" borderId="0" xfId="0" applyFont="1" applyFill="1" applyAlignment="1">
      <alignment vertical="center" wrapText="1"/>
    </xf>
    <xf numFmtId="0" fontId="5" fillId="11" borderId="6" xfId="0" applyFont="1" applyFill="1" applyBorder="1" applyAlignment="1">
      <alignment wrapText="1"/>
    </xf>
    <xf numFmtId="0" fontId="5" fillId="11" borderId="31" xfId="0" applyFont="1" applyFill="1" applyBorder="1" applyAlignment="1">
      <alignment wrapText="1"/>
    </xf>
    <xf numFmtId="0" fontId="30" fillId="4" borderId="36" xfId="0" applyFont="1" applyFill="1" applyBorder="1" applyAlignment="1" applyProtection="1">
      <alignment horizontal="center" vertical="center" wrapText="1"/>
      <protection locked="0"/>
    </xf>
    <xf numFmtId="0" fontId="6" fillId="4" borderId="29" xfId="0" applyFont="1" applyFill="1" applyBorder="1" applyAlignment="1" applyProtection="1">
      <alignment wrapText="1"/>
      <protection locked="0"/>
    </xf>
    <xf numFmtId="0" fontId="30" fillId="4" borderId="3" xfId="0" applyFont="1" applyFill="1" applyBorder="1" applyAlignment="1" applyProtection="1">
      <alignment horizontal="center" vertical="center" wrapText="1"/>
      <protection locked="0"/>
    </xf>
    <xf numFmtId="9" fontId="29" fillId="4" borderId="3" xfId="0" applyNumberFormat="1" applyFont="1" applyFill="1" applyBorder="1" applyAlignment="1" applyProtection="1">
      <alignment horizontal="center"/>
      <protection locked="0"/>
    </xf>
    <xf numFmtId="0" fontId="30" fillId="4" borderId="3" xfId="0" applyFont="1" applyFill="1" applyBorder="1" applyAlignment="1" applyProtection="1">
      <alignment horizontal="center" wrapText="1"/>
      <protection locked="0"/>
    </xf>
    <xf numFmtId="0" fontId="30" fillId="4" borderId="4" xfId="0" applyFont="1" applyFill="1" applyBorder="1" applyAlignment="1" applyProtection="1">
      <alignment horizontal="center" wrapText="1"/>
      <protection locked="0"/>
    </xf>
    <xf numFmtId="0" fontId="29" fillId="4" borderId="7" xfId="2" applyFont="1" applyFill="1" applyBorder="1" applyAlignment="1" applyProtection="1">
      <alignment horizontal="center" vertical="center" wrapText="1"/>
      <protection locked="0"/>
    </xf>
    <xf numFmtId="0" fontId="62" fillId="4" borderId="13" xfId="0" applyFont="1" applyFill="1" applyBorder="1" applyAlignment="1" applyProtection="1">
      <alignment horizontal="center" vertical="center" wrapText="1"/>
      <protection locked="0"/>
    </xf>
    <xf numFmtId="0" fontId="29" fillId="4" borderId="7" xfId="0" applyFont="1" applyFill="1" applyBorder="1" applyAlignment="1" applyProtection="1">
      <alignment horizontal="center" vertical="center" wrapText="1"/>
      <protection locked="0"/>
    </xf>
    <xf numFmtId="0" fontId="29" fillId="4" borderId="3" xfId="2" applyFont="1" applyFill="1" applyBorder="1" applyAlignment="1" applyProtection="1">
      <alignment horizontal="center" vertical="center" wrapText="1"/>
      <protection locked="0"/>
    </xf>
    <xf numFmtId="0" fontId="29" fillId="4" borderId="11" xfId="2" applyFont="1" applyFill="1" applyBorder="1" applyAlignment="1" applyProtection="1">
      <alignment horizontal="center" vertical="center" wrapText="1"/>
      <protection locked="0"/>
    </xf>
    <xf numFmtId="0" fontId="29" fillId="4" borderId="14" xfId="2" applyFont="1" applyFill="1" applyBorder="1" applyAlignment="1" applyProtection="1">
      <alignment horizontal="center" vertical="center" wrapText="1"/>
      <protection locked="0"/>
    </xf>
    <xf numFmtId="0" fontId="29" fillId="4" borderId="13" xfId="2" applyFont="1" applyFill="1" applyBorder="1" applyAlignment="1" applyProtection="1">
      <alignment horizontal="center" vertical="center" wrapText="1"/>
      <protection locked="0"/>
    </xf>
    <xf numFmtId="0" fontId="6" fillId="3" borderId="0" xfId="0" applyFont="1" applyFill="1" applyAlignment="1">
      <alignment vertical="center" wrapText="1"/>
    </xf>
    <xf numFmtId="0" fontId="5" fillId="3" borderId="12" xfId="0" applyFont="1" applyFill="1" applyBorder="1" applyAlignment="1">
      <alignment vertical="center" wrapText="1"/>
    </xf>
    <xf numFmtId="0" fontId="12" fillId="3" borderId="9" xfId="0" applyFont="1" applyFill="1" applyBorder="1" applyAlignment="1" applyProtection="1">
      <alignment horizontal="left" vertical="top" wrapText="1"/>
      <protection locked="0"/>
    </xf>
    <xf numFmtId="0" fontId="12" fillId="3" borderId="10" xfId="0" applyFont="1" applyFill="1" applyBorder="1" applyAlignment="1" applyProtection="1">
      <alignment horizontal="left" vertical="top" wrapText="1"/>
      <protection locked="0"/>
    </xf>
    <xf numFmtId="0" fontId="29" fillId="3" borderId="0" xfId="0" applyFont="1" applyFill="1" applyAlignment="1">
      <alignment horizontal="right" vertical="center" wrapText="1"/>
    </xf>
    <xf numFmtId="0" fontId="10" fillId="3" borderId="12" xfId="0" applyFont="1" applyFill="1" applyBorder="1" applyAlignment="1">
      <alignment horizontal="center" vertical="center" wrapText="1"/>
    </xf>
    <xf numFmtId="0" fontId="12" fillId="3" borderId="4" xfId="0" applyFont="1" applyFill="1" applyBorder="1" applyAlignment="1">
      <alignment horizontal="left" vertical="top" wrapText="1"/>
    </xf>
    <xf numFmtId="0" fontId="12" fillId="3" borderId="5" xfId="0" applyFont="1" applyFill="1" applyBorder="1" applyAlignment="1">
      <alignment horizontal="left" vertical="top" wrapText="1"/>
    </xf>
    <xf numFmtId="0" fontId="12" fillId="3" borderId="8" xfId="0" applyFont="1" applyFill="1" applyBorder="1" applyAlignment="1">
      <alignment horizontal="left" vertical="top" wrapText="1"/>
    </xf>
    <xf numFmtId="0" fontId="13" fillId="10" borderId="4" xfId="0" applyFont="1" applyFill="1" applyBorder="1" applyAlignment="1" applyProtection="1">
      <alignment horizontal="left" vertical="top"/>
      <protection locked="0"/>
    </xf>
    <xf numFmtId="0" fontId="13" fillId="10" borderId="5" xfId="0" applyFont="1" applyFill="1" applyBorder="1" applyAlignment="1" applyProtection="1">
      <alignment horizontal="left" vertical="top"/>
      <protection locked="0"/>
    </xf>
    <xf numFmtId="0" fontId="13" fillId="10" borderId="8" xfId="0" applyFont="1" applyFill="1" applyBorder="1" applyAlignment="1" applyProtection="1">
      <alignment horizontal="left" vertical="top"/>
      <protection locked="0"/>
    </xf>
    <xf numFmtId="0" fontId="12" fillId="3" borderId="4" xfId="0" applyFont="1" applyFill="1" applyBorder="1" applyAlignment="1">
      <alignment vertical="top" wrapText="1"/>
    </xf>
    <xf numFmtId="0" fontId="12" fillId="3" borderId="5" xfId="0" applyFont="1" applyFill="1" applyBorder="1" applyAlignment="1">
      <alignment vertical="top" wrapText="1"/>
    </xf>
    <xf numFmtId="0" fontId="12" fillId="3" borderId="8" xfId="0" applyFont="1" applyFill="1" applyBorder="1" applyAlignment="1">
      <alignment vertical="top" wrapText="1"/>
    </xf>
    <xf numFmtId="0" fontId="12" fillId="3" borderId="9" xfId="0" applyFont="1" applyFill="1" applyBorder="1" applyAlignment="1">
      <alignment wrapText="1"/>
    </xf>
    <xf numFmtId="0" fontId="12" fillId="3" borderId="10" xfId="0" applyFont="1" applyFill="1" applyBorder="1" applyAlignment="1">
      <alignment wrapText="1"/>
    </xf>
    <xf numFmtId="0" fontId="12" fillId="3" borderId="11" xfId="0" applyFont="1" applyFill="1" applyBorder="1" applyAlignment="1">
      <alignment wrapText="1"/>
    </xf>
    <xf numFmtId="0" fontId="6" fillId="3" borderId="7" xfId="0" applyFont="1" applyFill="1" applyBorder="1" applyAlignment="1">
      <alignment vertical="center" wrapText="1"/>
    </xf>
    <xf numFmtId="0" fontId="6" fillId="3" borderId="14" xfId="0" applyFont="1" applyFill="1" applyBorder="1" applyAlignment="1">
      <alignment vertical="center" wrapText="1"/>
    </xf>
    <xf numFmtId="0" fontId="6" fillId="3" borderId="13" xfId="0" applyFont="1" applyFill="1" applyBorder="1" applyAlignment="1">
      <alignment vertical="center" wrapText="1"/>
    </xf>
    <xf numFmtId="0" fontId="12" fillId="3" borderId="3" xfId="0" applyFont="1" applyFill="1" applyBorder="1" applyAlignment="1">
      <alignment horizontal="left" vertical="top" wrapText="1"/>
    </xf>
    <xf numFmtId="0" fontId="12" fillId="5" borderId="16" xfId="0" applyFont="1" applyFill="1" applyBorder="1" applyAlignment="1" applyProtection="1">
      <alignment horizontal="left" vertical="top" wrapText="1"/>
      <protection locked="0"/>
    </xf>
    <xf numFmtId="0" fontId="12" fillId="5" borderId="17" xfId="0" applyFont="1" applyFill="1" applyBorder="1" applyAlignment="1" applyProtection="1">
      <alignment horizontal="left" vertical="top" wrapText="1"/>
      <protection locked="0"/>
    </xf>
    <xf numFmtId="0" fontId="12" fillId="5" borderId="18" xfId="0" applyFont="1" applyFill="1" applyBorder="1" applyAlignment="1" applyProtection="1">
      <alignment horizontal="left" vertical="top" wrapText="1"/>
      <protection locked="0"/>
    </xf>
    <xf numFmtId="0" fontId="17" fillId="0" borderId="6" xfId="0" applyFont="1" applyBorder="1" applyAlignment="1">
      <alignment vertical="center" wrapText="1"/>
    </xf>
    <xf numFmtId="0" fontId="17" fillId="0" borderId="0" xfId="0" applyFont="1" applyAlignment="1">
      <alignment vertical="center" wrapText="1"/>
    </xf>
    <xf numFmtId="0" fontId="12" fillId="5" borderId="6" xfId="0" applyFont="1" applyFill="1" applyBorder="1" applyAlignment="1" applyProtection="1">
      <alignment horizontal="left" vertical="top" wrapText="1"/>
      <protection locked="0"/>
    </xf>
    <xf numFmtId="0" fontId="12" fillId="5" borderId="0" xfId="0" applyFont="1" applyFill="1" applyAlignment="1" applyProtection="1">
      <alignment horizontal="left" vertical="top" wrapText="1"/>
      <protection locked="0"/>
    </xf>
    <xf numFmtId="0" fontId="6" fillId="3" borderId="16" xfId="0" applyFont="1" applyFill="1" applyBorder="1" applyAlignment="1">
      <alignment vertical="center" wrapText="1"/>
    </xf>
    <xf numFmtId="0" fontId="6" fillId="3" borderId="17" xfId="0" applyFont="1" applyFill="1" applyBorder="1" applyAlignment="1">
      <alignment vertical="center" wrapText="1"/>
    </xf>
    <xf numFmtId="0" fontId="6" fillId="3" borderId="18" xfId="0" applyFont="1" applyFill="1" applyBorder="1" applyAlignment="1">
      <alignment vertical="center" wrapText="1"/>
    </xf>
    <xf numFmtId="0" fontId="6" fillId="3" borderId="9" xfId="0" applyFont="1" applyFill="1" applyBorder="1" applyAlignment="1">
      <alignment wrapText="1"/>
    </xf>
    <xf numFmtId="0" fontId="6" fillId="3" borderId="10" xfId="0" applyFont="1" applyFill="1" applyBorder="1" applyAlignment="1">
      <alignment wrapText="1"/>
    </xf>
    <xf numFmtId="0" fontId="6" fillId="3" borderId="11" xfId="0" applyFont="1" applyFill="1" applyBorder="1" applyAlignment="1">
      <alignment wrapText="1"/>
    </xf>
    <xf numFmtId="0" fontId="13" fillId="10" borderId="4" xfId="0" applyFont="1" applyFill="1" applyBorder="1" applyAlignment="1" applyProtection="1">
      <alignment horizontal="left" vertical="top" wrapText="1"/>
      <protection locked="0"/>
    </xf>
    <xf numFmtId="0" fontId="12" fillId="10" borderId="5" xfId="0" applyFont="1" applyFill="1" applyBorder="1" applyAlignment="1" applyProtection="1">
      <alignment horizontal="left" vertical="top"/>
      <protection locked="0"/>
    </xf>
    <xf numFmtId="0" fontId="12" fillId="10" borderId="8" xfId="0" applyFont="1" applyFill="1" applyBorder="1" applyAlignment="1" applyProtection="1">
      <alignment horizontal="left" vertical="top"/>
      <protection locked="0"/>
    </xf>
    <xf numFmtId="0" fontId="57" fillId="10" borderId="4" xfId="0" applyFont="1" applyFill="1" applyBorder="1" applyAlignment="1" applyProtection="1">
      <alignment horizontal="left" vertical="top" wrapText="1"/>
      <protection locked="0"/>
    </xf>
    <xf numFmtId="0" fontId="57" fillId="10" borderId="5" xfId="0" applyFont="1" applyFill="1" applyBorder="1" applyAlignment="1" applyProtection="1">
      <alignment horizontal="left" vertical="top"/>
      <protection locked="0"/>
    </xf>
    <xf numFmtId="0" fontId="57" fillId="10" borderId="8" xfId="0" applyFont="1" applyFill="1" applyBorder="1" applyAlignment="1" applyProtection="1">
      <alignment horizontal="left" vertical="top"/>
      <protection locked="0"/>
    </xf>
    <xf numFmtId="0" fontId="12" fillId="3" borderId="5" xfId="0" applyFont="1" applyFill="1" applyBorder="1" applyAlignment="1">
      <alignment horizontal="left" vertical="top"/>
    </xf>
    <xf numFmtId="0" fontId="12" fillId="3" borderId="8" xfId="0" applyFont="1" applyFill="1" applyBorder="1" applyAlignment="1">
      <alignment horizontal="left" vertical="top"/>
    </xf>
    <xf numFmtId="0" fontId="11" fillId="5" borderId="16" xfId="0" applyFont="1" applyFill="1" applyBorder="1" applyAlignment="1" applyProtection="1">
      <alignment horizontal="left" vertical="top" wrapText="1"/>
      <protection locked="0"/>
    </xf>
    <xf numFmtId="0" fontId="11" fillId="5" borderId="17" xfId="0" applyFont="1" applyFill="1" applyBorder="1" applyAlignment="1" applyProtection="1">
      <alignment horizontal="left" vertical="top" wrapText="1"/>
      <protection locked="0"/>
    </xf>
    <xf numFmtId="0" fontId="11" fillId="5" borderId="18" xfId="0" applyFont="1" applyFill="1" applyBorder="1" applyAlignment="1" applyProtection="1">
      <alignment horizontal="left" vertical="top" wrapText="1"/>
      <protection locked="0"/>
    </xf>
    <xf numFmtId="0" fontId="6" fillId="5" borderId="6" xfId="0" applyFont="1" applyFill="1" applyBorder="1" applyAlignment="1" applyProtection="1">
      <alignment horizontal="left" vertical="top" wrapText="1"/>
      <protection locked="0"/>
    </xf>
    <xf numFmtId="0" fontId="6" fillId="5" borderId="0" xfId="0" applyFont="1" applyFill="1" applyAlignment="1" applyProtection="1">
      <alignment horizontal="left" vertical="top" wrapText="1"/>
      <protection locked="0"/>
    </xf>
    <xf numFmtId="0" fontId="13" fillId="10" borderId="5" xfId="0" applyFont="1" applyFill="1" applyBorder="1" applyAlignment="1" applyProtection="1">
      <alignment horizontal="left" vertical="top" wrapText="1"/>
      <protection locked="0"/>
    </xf>
    <xf numFmtId="0" fontId="13" fillId="10" borderId="8" xfId="0" applyFont="1" applyFill="1" applyBorder="1" applyAlignment="1" applyProtection="1">
      <alignment horizontal="left" vertical="top" wrapText="1"/>
      <protection locked="0"/>
    </xf>
    <xf numFmtId="0" fontId="12" fillId="3" borderId="16" xfId="0" applyFont="1" applyFill="1" applyBorder="1" applyAlignment="1">
      <alignment vertical="center" wrapText="1"/>
    </xf>
    <xf numFmtId="0" fontId="12" fillId="3" borderId="17" xfId="0" applyFont="1" applyFill="1" applyBorder="1" applyAlignment="1">
      <alignment vertical="center" wrapText="1"/>
    </xf>
    <xf numFmtId="0" fontId="12" fillId="3" borderId="18" xfId="0" applyFont="1" applyFill="1" applyBorder="1" applyAlignment="1">
      <alignment vertical="center" wrapText="1"/>
    </xf>
    <xf numFmtId="0" fontId="6" fillId="3" borderId="16" xfId="0" applyFont="1" applyFill="1" applyBorder="1" applyAlignment="1">
      <alignment wrapText="1"/>
    </xf>
    <xf numFmtId="0" fontId="6" fillId="3" borderId="17" xfId="0" applyFont="1" applyFill="1" applyBorder="1" applyAlignment="1">
      <alignment wrapText="1"/>
    </xf>
    <xf numFmtId="0" fontId="6" fillId="3" borderId="18" xfId="0" applyFont="1" applyFill="1" applyBorder="1" applyAlignment="1">
      <alignment wrapText="1"/>
    </xf>
    <xf numFmtId="0" fontId="5" fillId="3" borderId="4" xfId="0" applyFont="1" applyFill="1" applyBorder="1" applyAlignment="1">
      <alignment horizontal="right" vertical="center" wrapText="1"/>
    </xf>
    <xf numFmtId="0" fontId="5" fillId="3" borderId="5" xfId="0" applyFont="1" applyFill="1" applyBorder="1" applyAlignment="1">
      <alignment horizontal="right" vertical="center" wrapText="1"/>
    </xf>
    <xf numFmtId="0" fontId="5" fillId="3" borderId="8" xfId="0" applyFont="1" applyFill="1" applyBorder="1" applyAlignment="1">
      <alignment horizontal="right" vertical="center" wrapText="1"/>
    </xf>
    <xf numFmtId="0" fontId="12" fillId="3" borderId="9" xfId="0" applyFont="1" applyFill="1" applyBorder="1" applyAlignment="1">
      <alignment vertical="center" wrapText="1"/>
    </xf>
    <xf numFmtId="0" fontId="12" fillId="3" borderId="11" xfId="0" applyFont="1" applyFill="1" applyBorder="1" applyAlignment="1">
      <alignment vertical="center" wrapText="1"/>
    </xf>
    <xf numFmtId="0" fontId="17" fillId="0" borderId="10" xfId="0" applyFont="1" applyBorder="1" applyAlignment="1">
      <alignment vertical="center" wrapText="1"/>
    </xf>
    <xf numFmtId="0" fontId="17" fillId="0" borderId="11" xfId="0" applyFont="1" applyBorder="1" applyAlignment="1">
      <alignment vertical="center" wrapText="1"/>
    </xf>
    <xf numFmtId="0" fontId="5" fillId="3" borderId="4" xfId="0" applyFont="1" applyFill="1" applyBorder="1" applyAlignment="1">
      <alignment wrapText="1"/>
    </xf>
    <xf numFmtId="0" fontId="5" fillId="3" borderId="8" xfId="0" applyFont="1" applyFill="1" applyBorder="1" applyAlignment="1">
      <alignment wrapText="1"/>
    </xf>
    <xf numFmtId="0" fontId="5" fillId="3" borderId="4" xfId="0" applyFont="1" applyFill="1" applyBorder="1" applyAlignment="1">
      <alignment vertical="top" wrapText="1"/>
    </xf>
    <xf numFmtId="0" fontId="5" fillId="3" borderId="16" xfId="0" applyFont="1" applyFill="1" applyBorder="1" applyAlignment="1">
      <alignment vertical="top" wrapText="1"/>
    </xf>
    <xf numFmtId="0" fontId="39" fillId="5" borderId="17" xfId="0" applyFont="1" applyFill="1" applyBorder="1" applyAlignment="1" applyProtection="1">
      <alignment horizontal="left" vertical="top" wrapText="1"/>
      <protection locked="0"/>
    </xf>
    <xf numFmtId="0" fontId="17" fillId="0" borderId="9" xfId="0" applyFont="1" applyBorder="1" applyAlignment="1">
      <alignment vertical="center" wrapText="1"/>
    </xf>
    <xf numFmtId="0" fontId="6" fillId="3" borderId="28" xfId="0" applyFont="1" applyFill="1" applyBorder="1" applyAlignment="1">
      <alignment wrapText="1"/>
    </xf>
    <xf numFmtId="0" fontId="6" fillId="3" borderId="39" xfId="0" applyFont="1" applyFill="1" applyBorder="1" applyAlignment="1">
      <alignment wrapText="1"/>
    </xf>
    <xf numFmtId="0" fontId="12" fillId="3" borderId="11" xfId="0" applyFont="1" applyFill="1" applyBorder="1" applyAlignment="1">
      <alignment horizontal="left" vertical="top" wrapText="1"/>
    </xf>
    <xf numFmtId="0" fontId="12" fillId="3" borderId="12" xfId="0" applyFont="1" applyFill="1" applyBorder="1" applyAlignment="1">
      <alignment horizontal="left" vertical="top" wrapText="1"/>
    </xf>
    <xf numFmtId="0" fontId="6" fillId="3" borderId="6" xfId="0" applyFont="1" applyFill="1" applyBorder="1" applyAlignment="1">
      <alignment horizontal="left" vertical="center" wrapText="1"/>
    </xf>
    <xf numFmtId="0" fontId="6" fillId="3" borderId="0" xfId="0" applyFont="1" applyFill="1" applyAlignment="1">
      <alignment horizontal="left" vertical="center" wrapText="1"/>
    </xf>
    <xf numFmtId="0" fontId="6" fillId="3" borderId="40" xfId="0" applyFont="1" applyFill="1" applyBorder="1" applyAlignment="1">
      <alignment horizontal="left" vertical="center" wrapText="1"/>
    </xf>
    <xf numFmtId="0" fontId="6" fillId="3" borderId="34" xfId="0" applyFont="1" applyFill="1" applyBorder="1" applyAlignment="1">
      <alignment horizontal="left" vertical="center" wrapText="1"/>
    </xf>
    <xf numFmtId="0" fontId="6" fillId="3" borderId="28" xfId="0" applyFont="1" applyFill="1" applyBorder="1" applyAlignment="1">
      <alignment horizontal="left" vertical="center" wrapText="1"/>
    </xf>
    <xf numFmtId="0" fontId="6" fillId="3" borderId="39" xfId="0" applyFont="1" applyFill="1" applyBorder="1" applyAlignment="1">
      <alignment horizontal="left" vertical="center" wrapText="1"/>
    </xf>
    <xf numFmtId="0" fontId="17" fillId="0" borderId="12" xfId="0" applyFont="1" applyBorder="1" applyAlignment="1">
      <alignment vertical="center" wrapText="1"/>
    </xf>
    <xf numFmtId="0" fontId="12" fillId="5" borderId="12" xfId="0" applyFont="1" applyFill="1" applyBorder="1" applyAlignment="1" applyProtection="1">
      <alignment horizontal="left" vertical="top" wrapText="1"/>
      <protection locked="0"/>
    </xf>
    <xf numFmtId="0" fontId="57" fillId="10" borderId="5" xfId="0" applyFont="1" applyFill="1" applyBorder="1" applyAlignment="1" applyProtection="1">
      <alignment horizontal="left" vertical="top" wrapText="1"/>
      <protection locked="0"/>
    </xf>
    <xf numFmtId="0" fontId="57" fillId="10" borderId="8" xfId="0" applyFont="1" applyFill="1" applyBorder="1" applyAlignment="1" applyProtection="1">
      <alignment horizontal="left" vertical="top" wrapText="1"/>
      <protection locked="0"/>
    </xf>
    <xf numFmtId="0" fontId="12" fillId="10" borderId="4" xfId="0" applyFont="1" applyFill="1" applyBorder="1" applyAlignment="1" applyProtection="1">
      <alignment horizontal="left" vertical="top"/>
      <protection locked="0"/>
    </xf>
    <xf numFmtId="0" fontId="8" fillId="10" borderId="4" xfId="0" applyFont="1" applyFill="1" applyBorder="1" applyAlignment="1" applyProtection="1">
      <alignment horizontal="left" vertical="top" wrapText="1"/>
      <protection locked="0"/>
    </xf>
    <xf numFmtId="0" fontId="8" fillId="10" borderId="5" xfId="0" applyFont="1" applyFill="1" applyBorder="1" applyAlignment="1" applyProtection="1">
      <alignment horizontal="left" vertical="top" wrapText="1"/>
      <protection locked="0"/>
    </xf>
    <xf numFmtId="0" fontId="36" fillId="10" borderId="4" xfId="0" applyFont="1" applyFill="1" applyBorder="1" applyAlignment="1" applyProtection="1">
      <alignment horizontal="left" vertical="top" wrapText="1"/>
      <protection locked="0"/>
    </xf>
    <xf numFmtId="0" fontId="36" fillId="10" borderId="5" xfId="0" applyFont="1" applyFill="1" applyBorder="1" applyAlignment="1" applyProtection="1">
      <alignment horizontal="left" vertical="top" wrapText="1"/>
      <protection locked="0"/>
    </xf>
    <xf numFmtId="0" fontId="36" fillId="10" borderId="8" xfId="0" applyFont="1" applyFill="1" applyBorder="1" applyAlignment="1" applyProtection="1">
      <alignment horizontal="left" vertical="top" wrapText="1"/>
      <protection locked="0"/>
    </xf>
    <xf numFmtId="0" fontId="36" fillId="10" borderId="5" xfId="0" applyFont="1" applyFill="1" applyBorder="1" applyAlignment="1" applyProtection="1">
      <alignment horizontal="left" vertical="top"/>
      <protection locked="0"/>
    </xf>
    <xf numFmtId="0" fontId="36" fillId="10" borderId="8" xfId="0" applyFont="1" applyFill="1" applyBorder="1" applyAlignment="1" applyProtection="1">
      <alignment horizontal="left" vertical="top"/>
      <protection locked="0"/>
    </xf>
    <xf numFmtId="0" fontId="60" fillId="10" borderId="4" xfId="0" applyFont="1" applyFill="1" applyBorder="1" applyAlignment="1" applyProtection="1">
      <alignment horizontal="left" vertical="top" wrapText="1"/>
      <protection locked="0"/>
    </xf>
    <xf numFmtId="0" fontId="60" fillId="10" borderId="5" xfId="0" applyFont="1" applyFill="1" applyBorder="1" applyAlignment="1" applyProtection="1">
      <alignment horizontal="left" vertical="top" wrapText="1"/>
      <protection locked="0"/>
    </xf>
    <xf numFmtId="0" fontId="12" fillId="10" borderId="6" xfId="0" applyFont="1" applyFill="1" applyBorder="1" applyAlignment="1" applyProtection="1">
      <alignment horizontal="left" vertical="top"/>
      <protection locked="0"/>
    </xf>
    <xf numFmtId="0" fontId="12" fillId="10" borderId="4" xfId="0" applyFont="1" applyFill="1" applyBorder="1" applyAlignment="1" applyProtection="1">
      <alignment horizontal="left" vertical="top" wrapText="1"/>
      <protection locked="0"/>
    </xf>
    <xf numFmtId="0" fontId="6" fillId="5" borderId="16" xfId="0" applyFont="1" applyFill="1" applyBorder="1" applyAlignment="1" applyProtection="1">
      <alignment horizontal="left" vertical="top" wrapText="1"/>
      <protection locked="0"/>
    </xf>
    <xf numFmtId="0" fontId="6" fillId="5" borderId="17" xfId="0" applyFont="1" applyFill="1" applyBorder="1" applyAlignment="1" applyProtection="1">
      <alignment horizontal="left" vertical="top" wrapText="1"/>
      <protection locked="0"/>
    </xf>
    <xf numFmtId="0" fontId="6" fillId="5" borderId="18" xfId="0" applyFont="1" applyFill="1" applyBorder="1" applyAlignment="1" applyProtection="1">
      <alignment horizontal="left" vertical="top" wrapText="1"/>
      <protection locked="0"/>
    </xf>
    <xf numFmtId="0" fontId="12" fillId="3" borderId="10" xfId="0" applyFont="1" applyFill="1" applyBorder="1" applyAlignment="1">
      <alignment vertical="center" wrapText="1"/>
    </xf>
    <xf numFmtId="0" fontId="12" fillId="3" borderId="6" xfId="0" applyFont="1" applyFill="1" applyBorder="1" applyAlignment="1">
      <alignment vertical="center" wrapText="1"/>
    </xf>
    <xf numFmtId="0" fontId="12" fillId="3" borderId="0" xfId="0" applyFont="1" applyFill="1" applyAlignment="1">
      <alignment vertical="center" wrapText="1"/>
    </xf>
    <xf numFmtId="0" fontId="12" fillId="3" borderId="12" xfId="0" applyFont="1" applyFill="1" applyBorder="1" applyAlignment="1">
      <alignment vertical="center" wrapText="1"/>
    </xf>
    <xf numFmtId="0" fontId="4" fillId="2" borderId="45" xfId="2" applyFont="1" applyFill="1" applyBorder="1" applyAlignment="1" applyProtection="1">
      <alignment vertical="center"/>
    </xf>
    <xf numFmtId="0" fontId="4" fillId="2" borderId="19" xfId="2" applyFont="1" applyFill="1" applyBorder="1" applyAlignment="1" applyProtection="1">
      <alignment vertical="center"/>
    </xf>
    <xf numFmtId="0" fontId="4" fillId="2" borderId="46" xfId="2" applyFont="1" applyFill="1" applyBorder="1" applyAlignment="1" applyProtection="1">
      <alignment vertical="center"/>
    </xf>
    <xf numFmtId="0" fontId="11" fillId="5" borderId="6" xfId="0" applyFont="1" applyFill="1" applyBorder="1" applyAlignment="1" applyProtection="1">
      <alignment horizontal="left" vertical="top" wrapText="1"/>
      <protection locked="0"/>
    </xf>
    <xf numFmtId="0" fontId="11" fillId="5" borderId="0" xfId="0" applyFont="1" applyFill="1" applyAlignment="1" applyProtection="1">
      <alignment horizontal="left" vertical="top" wrapText="1"/>
      <protection locked="0"/>
    </xf>
    <xf numFmtId="0" fontId="6" fillId="3" borderId="9" xfId="0" applyFont="1" applyFill="1" applyBorder="1" applyAlignment="1">
      <alignment vertical="center" wrapText="1"/>
    </xf>
    <xf numFmtId="0" fontId="6" fillId="3" borderId="10" xfId="0" applyFont="1" applyFill="1" applyBorder="1" applyAlignment="1">
      <alignment vertical="center" wrapText="1"/>
    </xf>
    <xf numFmtId="0" fontId="6" fillId="3" borderId="11" xfId="0" applyFont="1" applyFill="1" applyBorder="1" applyAlignment="1">
      <alignment vertical="center" wrapText="1"/>
    </xf>
    <xf numFmtId="0" fontId="6" fillId="3" borderId="6" xfId="0" applyFont="1" applyFill="1" applyBorder="1" applyAlignment="1">
      <alignment vertical="center" wrapText="1"/>
    </xf>
    <xf numFmtId="0" fontId="6" fillId="3" borderId="0" xfId="0" applyFont="1" applyFill="1" applyAlignment="1">
      <alignment vertical="center" wrapText="1"/>
    </xf>
    <xf numFmtId="0" fontId="6" fillId="3" borderId="12" xfId="0" applyFont="1" applyFill="1" applyBorder="1" applyAlignment="1">
      <alignment vertical="center" wrapText="1"/>
    </xf>
    <xf numFmtId="0" fontId="6" fillId="3" borderId="4" xfId="0" applyFont="1" applyFill="1" applyBorder="1" applyAlignment="1">
      <alignment horizontal="left" vertical="top" wrapText="1"/>
    </xf>
    <xf numFmtId="0" fontId="6" fillId="3" borderId="5" xfId="0" applyFont="1" applyFill="1" applyBorder="1" applyAlignment="1">
      <alignment horizontal="left" vertical="top" wrapText="1"/>
    </xf>
    <xf numFmtId="0" fontId="6" fillId="3" borderId="8" xfId="0" applyFont="1" applyFill="1" applyBorder="1" applyAlignment="1">
      <alignment horizontal="left" vertical="top" wrapText="1"/>
    </xf>
    <xf numFmtId="0" fontId="17" fillId="0" borderId="9" xfId="0" applyFont="1" applyBorder="1" applyAlignment="1">
      <alignment horizontal="left" vertical="center" wrapText="1"/>
    </xf>
    <xf numFmtId="0" fontId="17" fillId="0" borderId="10" xfId="0" applyFont="1" applyBorder="1" applyAlignment="1">
      <alignment horizontal="left" vertical="center" wrapText="1"/>
    </xf>
    <xf numFmtId="0" fontId="17" fillId="0" borderId="34" xfId="0" applyFont="1" applyBorder="1" applyAlignment="1">
      <alignment vertical="center" wrapText="1"/>
    </xf>
    <xf numFmtId="0" fontId="17" fillId="0" borderId="28" xfId="0" applyFont="1" applyBorder="1" applyAlignment="1">
      <alignment vertical="center" wrapText="1"/>
    </xf>
    <xf numFmtId="0" fontId="17" fillId="0" borderId="35" xfId="0" applyFont="1" applyBorder="1" applyAlignment="1">
      <alignment vertical="center" wrapText="1"/>
    </xf>
    <xf numFmtId="0" fontId="6" fillId="3" borderId="3" xfId="0" applyFont="1" applyFill="1" applyBorder="1" applyAlignment="1">
      <alignment horizontal="left" vertical="top" wrapText="1"/>
    </xf>
    <xf numFmtId="0" fontId="6" fillId="3" borderId="4" xfId="0" applyFont="1" applyFill="1" applyBorder="1" applyAlignment="1" applyProtection="1">
      <alignment horizontal="left" vertical="top" wrapText="1"/>
      <protection hidden="1"/>
    </xf>
    <xf numFmtId="0" fontId="6" fillId="3" borderId="5" xfId="0" applyFont="1" applyFill="1" applyBorder="1" applyAlignment="1" applyProtection="1">
      <alignment horizontal="left" vertical="top" wrapText="1"/>
      <protection hidden="1"/>
    </xf>
    <xf numFmtId="0" fontId="6" fillId="3" borderId="8" xfId="0" applyFont="1" applyFill="1" applyBorder="1" applyAlignment="1" applyProtection="1">
      <alignment horizontal="left" vertical="top" wrapText="1"/>
      <protection hidden="1"/>
    </xf>
    <xf numFmtId="0" fontId="12" fillId="3" borderId="4" xfId="0" applyFont="1" applyFill="1" applyBorder="1" applyAlignment="1" applyProtection="1">
      <alignment horizontal="left" vertical="top" wrapText="1"/>
      <protection hidden="1"/>
    </xf>
    <xf numFmtId="0" fontId="12" fillId="3" borderId="12" xfId="0" applyFont="1" applyFill="1" applyBorder="1" applyAlignment="1" applyProtection="1">
      <alignment horizontal="left" vertical="top" wrapText="1"/>
      <protection hidden="1"/>
    </xf>
    <xf numFmtId="0" fontId="12" fillId="3" borderId="5" xfId="0" applyFont="1" applyFill="1" applyBorder="1" applyAlignment="1" applyProtection="1">
      <alignment horizontal="left" vertical="top" wrapText="1"/>
      <protection hidden="1"/>
    </xf>
    <xf numFmtId="0" fontId="12" fillId="3" borderId="8" xfId="0" applyFont="1" applyFill="1" applyBorder="1" applyAlignment="1" applyProtection="1">
      <alignment horizontal="left" vertical="top" wrapText="1"/>
      <protection hidden="1"/>
    </xf>
    <xf numFmtId="0" fontId="6" fillId="3" borderId="12" xfId="0" applyFont="1" applyFill="1" applyBorder="1" applyAlignment="1">
      <alignment horizontal="left" vertical="top" wrapText="1"/>
    </xf>
    <xf numFmtId="0" fontId="39" fillId="5" borderId="18" xfId="0" applyFont="1" applyFill="1" applyBorder="1" applyAlignment="1" applyProtection="1">
      <alignment horizontal="left" vertical="top" wrapText="1"/>
      <protection locked="0"/>
    </xf>
    <xf numFmtId="0" fontId="6" fillId="5" borderId="12" xfId="0" applyFont="1" applyFill="1" applyBorder="1" applyAlignment="1" applyProtection="1">
      <alignment horizontal="left" vertical="top" wrapText="1"/>
      <protection locked="0"/>
    </xf>
    <xf numFmtId="0" fontId="39" fillId="5" borderId="0" xfId="0" applyFont="1" applyFill="1" applyAlignment="1" applyProtection="1">
      <alignment horizontal="left" vertical="top" wrapText="1"/>
      <protection locked="0"/>
    </xf>
    <xf numFmtId="0" fontId="39" fillId="5" borderId="12" xfId="0" applyFont="1" applyFill="1" applyBorder="1" applyAlignment="1" applyProtection="1">
      <alignment horizontal="left" vertical="top" wrapText="1"/>
      <protection locked="0"/>
    </xf>
    <xf numFmtId="0" fontId="18" fillId="0" borderId="0" xfId="0" applyFont="1" applyAlignment="1">
      <alignment horizontal="left" vertical="center" wrapText="1"/>
    </xf>
    <xf numFmtId="0" fontId="19" fillId="8" borderId="0" xfId="0" applyFont="1" applyFill="1" applyAlignment="1">
      <alignment vertical="top" wrapText="1"/>
    </xf>
    <xf numFmtId="0" fontId="54" fillId="5" borderId="3" xfId="0" applyFont="1" applyFill="1" applyBorder="1" applyAlignment="1">
      <alignment horizontal="left" wrapText="1"/>
    </xf>
    <xf numFmtId="0" fontId="54" fillId="5" borderId="3" xfId="0" applyFont="1" applyFill="1" applyBorder="1" applyAlignment="1">
      <alignment horizontal="left" vertical="top" wrapText="1"/>
    </xf>
    <xf numFmtId="0" fontId="19" fillId="0" borderId="0" xfId="0" applyFont="1" applyAlignment="1">
      <alignment vertical="center" wrapText="1"/>
    </xf>
    <xf numFmtId="0" fontId="18" fillId="8" borderId="0" xfId="0" applyFont="1" applyFill="1" applyAlignment="1">
      <alignment vertical="top" wrapText="1"/>
    </xf>
    <xf numFmtId="0" fontId="45" fillId="0" borderId="0" xfId="0" applyFont="1" applyAlignment="1">
      <alignment vertical="center" wrapText="1"/>
    </xf>
    <xf numFmtId="0" fontId="28" fillId="5" borderId="7" xfId="0" applyFont="1" applyFill="1" applyBorder="1" applyAlignment="1">
      <alignment vertical="center"/>
    </xf>
    <xf numFmtId="0" fontId="28" fillId="5" borderId="14" xfId="0" applyFont="1" applyFill="1" applyBorder="1" applyAlignment="1">
      <alignment vertical="center"/>
    </xf>
    <xf numFmtId="0" fontId="28" fillId="5" borderId="13" xfId="0" applyFont="1" applyFill="1" applyBorder="1" applyAlignment="1">
      <alignment vertical="center"/>
    </xf>
    <xf numFmtId="0" fontId="43" fillId="0" borderId="17" xfId="0" applyFont="1" applyBorder="1" applyAlignment="1">
      <alignment vertical="center" wrapText="1"/>
    </xf>
    <xf numFmtId="0" fontId="51" fillId="9" borderId="3" xfId="0" applyFont="1" applyFill="1" applyBorder="1" applyAlignment="1">
      <alignment vertical="center" wrapText="1"/>
    </xf>
    <xf numFmtId="0" fontId="18" fillId="0" borderId="0" xfId="0" applyFont="1" applyAlignment="1">
      <alignment vertical="top" wrapText="1"/>
    </xf>
    <xf numFmtId="0" fontId="43" fillId="9" borderId="3" xfId="0" applyFont="1" applyFill="1" applyBorder="1" applyAlignment="1">
      <alignment vertical="center" wrapText="1"/>
    </xf>
    <xf numFmtId="0" fontId="46" fillId="0" borderId="0" xfId="0" applyFont="1" applyAlignment="1">
      <alignment vertical="center" wrapText="1"/>
    </xf>
    <xf numFmtId="0" fontId="46" fillId="0" borderId="17" xfId="0" applyFont="1" applyBorder="1" applyAlignment="1">
      <alignment vertical="center" wrapText="1"/>
    </xf>
    <xf numFmtId="0" fontId="46" fillId="9" borderId="3" xfId="0" applyFont="1" applyFill="1" applyBorder="1" applyAlignment="1">
      <alignment horizontal="center" vertical="center" wrapText="1"/>
    </xf>
    <xf numFmtId="0" fontId="41" fillId="0" borderId="0" xfId="0" applyFont="1" applyAlignment="1">
      <alignment horizontal="left"/>
    </xf>
    <xf numFmtId="0" fontId="42" fillId="0" borderId="0" xfId="0" applyFont="1"/>
    <xf numFmtId="0" fontId="18" fillId="0" borderId="17" xfId="0" applyFont="1" applyBorder="1" applyAlignment="1" applyProtection="1">
      <alignment horizontal="left"/>
      <protection locked="0"/>
    </xf>
    <xf numFmtId="9" fontId="42" fillId="0" borderId="47" xfId="0" applyNumberFormat="1" applyFont="1" applyBorder="1" applyAlignment="1" applyProtection="1">
      <alignment horizontal="left"/>
      <protection locked="0"/>
    </xf>
    <xf numFmtId="9" fontId="78" fillId="0" borderId="47" xfId="0" applyNumberFormat="1" applyFont="1" applyBorder="1" applyAlignment="1" applyProtection="1">
      <alignment horizontal="left"/>
      <protection locked="0"/>
    </xf>
    <xf numFmtId="164" fontId="18" fillId="0" borderId="47" xfId="0" applyNumberFormat="1" applyFont="1" applyBorder="1" applyAlignment="1" applyProtection="1">
      <alignment horizontal="left"/>
      <protection locked="0"/>
    </xf>
    <xf numFmtId="164" fontId="43" fillId="0" borderId="47" xfId="0" applyNumberFormat="1" applyFont="1" applyBorder="1" applyAlignment="1" applyProtection="1">
      <alignment horizontal="left"/>
      <protection locked="0"/>
    </xf>
    <xf numFmtId="0" fontId="41" fillId="0" borderId="10" xfId="0" applyFont="1" applyBorder="1" applyAlignment="1">
      <alignment horizontal="right"/>
    </xf>
    <xf numFmtId="0" fontId="80" fillId="0" borderId="0" xfId="0" applyFont="1" applyAlignment="1">
      <alignment wrapText="1"/>
    </xf>
    <xf numFmtId="49" fontId="80" fillId="0" borderId="0" xfId="0" applyNumberFormat="1" applyFont="1" applyAlignment="1">
      <alignment wrapText="1"/>
    </xf>
    <xf numFmtId="0" fontId="25" fillId="0" borderId="0" xfId="0" applyFont="1" applyProtection="1">
      <protection locked="0"/>
    </xf>
    <xf numFmtId="0" fontId="25" fillId="0" borderId="17" xfId="0" applyFont="1" applyBorder="1" applyProtection="1">
      <protection locked="0"/>
    </xf>
    <xf numFmtId="0" fontId="27" fillId="0" borderId="17" xfId="0" applyFont="1" applyBorder="1" applyAlignment="1" applyProtection="1">
      <alignment horizontal="center"/>
      <protection hidden="1"/>
    </xf>
    <xf numFmtId="0" fontId="27" fillId="0" borderId="17" xfId="0" applyFont="1" applyBorder="1" applyAlignment="1" applyProtection="1">
      <alignment horizontal="center"/>
      <protection locked="0"/>
    </xf>
    <xf numFmtId="0" fontId="18" fillId="0" borderId="10" xfId="0" applyFont="1" applyBorder="1" applyAlignment="1">
      <alignment horizontal="center"/>
    </xf>
    <xf numFmtId="0" fontId="18" fillId="0" borderId="22" xfId="0" applyFont="1" applyBorder="1" applyAlignment="1">
      <alignment vertical="top" wrapText="1"/>
    </xf>
    <xf numFmtId="0" fontId="18" fillId="0" borderId="24" xfId="0" applyFont="1" applyBorder="1" applyAlignment="1">
      <alignment vertical="top" wrapText="1"/>
    </xf>
    <xf numFmtId="0" fontId="18" fillId="0" borderId="0" xfId="0" applyFont="1" applyAlignment="1">
      <alignment wrapText="1"/>
    </xf>
    <xf numFmtId="0" fontId="18" fillId="0" borderId="0" xfId="0" applyFont="1" applyAlignment="1">
      <alignment vertical="center" wrapText="1"/>
    </xf>
    <xf numFmtId="0" fontId="18" fillId="0" borderId="0" xfId="0" applyFont="1" applyAlignment="1">
      <alignment vertical="top"/>
    </xf>
    <xf numFmtId="0" fontId="18" fillId="0" borderId="25" xfId="0" applyFont="1" applyBorder="1" applyAlignment="1">
      <alignment vertical="top" wrapText="1"/>
    </xf>
    <xf numFmtId="0" fontId="19" fillId="0" borderId="0" xfId="0" applyFont="1" applyAlignment="1">
      <alignment wrapText="1"/>
    </xf>
    <xf numFmtId="0" fontId="66" fillId="6" borderId="7" xfId="0" applyFont="1" applyFill="1" applyBorder="1" applyAlignment="1">
      <alignment horizontal="left" vertical="top" wrapText="1"/>
    </xf>
    <xf numFmtId="0" fontId="66" fillId="6" borderId="14" xfId="0" applyFont="1" applyFill="1" applyBorder="1" applyAlignment="1">
      <alignment horizontal="left" vertical="top" wrapText="1"/>
    </xf>
    <xf numFmtId="0" fontId="66" fillId="6" borderId="18" xfId="0" applyFont="1" applyFill="1" applyBorder="1" applyAlignment="1">
      <alignment horizontal="left" vertical="top" wrapText="1"/>
    </xf>
    <xf numFmtId="0" fontId="37" fillId="0" borderId="0" xfId="0" applyFont="1"/>
    <xf numFmtId="0" fontId="26" fillId="0" borderId="15" xfId="3" applyAlignment="1">
      <alignment horizontal="left" vertical="center"/>
    </xf>
    <xf numFmtId="0" fontId="31" fillId="3" borderId="0" xfId="0" applyFont="1" applyFill="1" applyAlignment="1">
      <alignment horizontal="left" wrapText="1"/>
    </xf>
    <xf numFmtId="0" fontId="2" fillId="2" borderId="20" xfId="4" applyFill="1" applyBorder="1" applyAlignment="1">
      <alignment horizontal="center"/>
    </xf>
    <xf numFmtId="0" fontId="67" fillId="5" borderId="17" xfId="0" applyFont="1" applyFill="1" applyBorder="1" applyAlignment="1" applyProtection="1">
      <alignment horizontal="center"/>
      <protection locked="0"/>
    </xf>
    <xf numFmtId="0" fontId="36" fillId="5" borderId="17" xfId="0" applyFont="1" applyFill="1" applyBorder="1" applyAlignment="1" applyProtection="1">
      <alignment horizontal="center"/>
      <protection locked="0"/>
    </xf>
    <xf numFmtId="0" fontId="67" fillId="5" borderId="14" xfId="0" applyFont="1" applyFill="1" applyBorder="1" applyAlignment="1" applyProtection="1">
      <alignment horizontal="center"/>
      <protection locked="0"/>
    </xf>
    <xf numFmtId="0" fontId="31" fillId="5" borderId="10" xfId="0" applyFont="1" applyFill="1" applyBorder="1" applyAlignment="1" applyProtection="1">
      <alignment horizontal="left" wrapText="1"/>
      <protection locked="0"/>
    </xf>
    <xf numFmtId="0" fontId="31" fillId="5" borderId="14" xfId="0" applyFont="1" applyFill="1" applyBorder="1" applyAlignment="1" applyProtection="1">
      <alignment horizontal="left" wrapText="1"/>
      <protection locked="0"/>
    </xf>
    <xf numFmtId="0" fontId="31" fillId="0" borderId="17" xfId="0" applyFont="1" applyBorder="1" applyAlignment="1" applyProtection="1">
      <alignment horizontal="left"/>
      <protection hidden="1"/>
    </xf>
    <xf numFmtId="0" fontId="31" fillId="5" borderId="10" xfId="0" applyFont="1" applyFill="1" applyBorder="1" applyAlignment="1" applyProtection="1">
      <alignment horizontal="center" vertical="top" wrapText="1"/>
      <protection locked="0"/>
    </xf>
    <xf numFmtId="0" fontId="31" fillId="5" borderId="11" xfId="0" applyFont="1" applyFill="1" applyBorder="1" applyAlignment="1" applyProtection="1">
      <alignment horizontal="center" vertical="top" wrapText="1"/>
      <protection locked="0"/>
    </xf>
    <xf numFmtId="0" fontId="31" fillId="10" borderId="0" xfId="0" applyFont="1" applyFill="1" applyAlignment="1">
      <alignment horizontal="center" wrapText="1"/>
    </xf>
    <xf numFmtId="0" fontId="31" fillId="0" borderId="14" xfId="0" applyFont="1" applyBorder="1" applyAlignment="1" applyProtection="1">
      <alignment horizontal="center" wrapText="1"/>
      <protection hidden="1"/>
    </xf>
    <xf numFmtId="0" fontId="31" fillId="0" borderId="13" xfId="0" applyFont="1" applyBorder="1" applyAlignment="1" applyProtection="1">
      <alignment horizontal="center" wrapText="1"/>
      <protection hidden="1"/>
    </xf>
    <xf numFmtId="0" fontId="31" fillId="5" borderId="17" xfId="0" applyFont="1" applyFill="1" applyBorder="1" applyAlignment="1" applyProtection="1">
      <alignment horizontal="center" wrapText="1"/>
      <protection locked="0"/>
    </xf>
    <xf numFmtId="0" fontId="31" fillId="5" borderId="14" xfId="0" applyFont="1" applyFill="1" applyBorder="1" applyAlignment="1" applyProtection="1">
      <alignment horizontal="center" wrapText="1"/>
      <protection locked="0"/>
    </xf>
    <xf numFmtId="164" fontId="31" fillId="0" borderId="14" xfId="0" applyNumberFormat="1" applyFont="1" applyBorder="1" applyAlignment="1" applyProtection="1">
      <alignment horizontal="left" wrapText="1"/>
      <protection hidden="1"/>
    </xf>
    <xf numFmtId="0" fontId="65" fillId="10" borderId="0" xfId="0" applyFont="1" applyFill="1" applyAlignment="1">
      <alignment horizontal="center" wrapText="1"/>
    </xf>
    <xf numFmtId="0" fontId="34" fillId="2" borderId="0" xfId="4" applyFont="1" applyFill="1" applyBorder="1" applyAlignment="1">
      <alignment horizontal="right" wrapText="1"/>
    </xf>
    <xf numFmtId="0" fontId="89" fillId="6" borderId="7" xfId="0" applyFont="1" applyFill="1" applyBorder="1" applyAlignment="1">
      <alignment horizontal="center"/>
    </xf>
    <xf numFmtId="0" fontId="88" fillId="6" borderId="13" xfId="0" applyFont="1" applyFill="1" applyBorder="1" applyAlignment="1">
      <alignment horizontal="center"/>
    </xf>
    <xf numFmtId="0" fontId="33" fillId="5" borderId="17" xfId="4" applyFont="1" applyFill="1" applyBorder="1" applyAlignment="1" applyProtection="1">
      <alignment horizontal="left" wrapText="1"/>
      <protection locked="0"/>
    </xf>
    <xf numFmtId="0" fontId="31" fillId="5" borderId="17" xfId="0" applyFont="1" applyFill="1" applyBorder="1" applyAlignment="1" applyProtection="1">
      <alignment horizontal="left" wrapText="1"/>
      <protection locked="0"/>
    </xf>
    <xf numFmtId="0" fontId="31" fillId="10" borderId="10" xfId="0" applyFont="1" applyFill="1" applyBorder="1" applyAlignment="1">
      <alignment horizontal="center" wrapText="1"/>
    </xf>
    <xf numFmtId="0" fontId="31" fillId="10" borderId="11" xfId="0" applyFont="1" applyFill="1" applyBorder="1" applyAlignment="1">
      <alignment horizontal="center" wrapText="1"/>
    </xf>
    <xf numFmtId="0" fontId="31" fillId="5" borderId="18" xfId="0" applyFont="1" applyFill="1" applyBorder="1" applyAlignment="1" applyProtection="1">
      <alignment horizontal="center" wrapText="1"/>
      <protection locked="0"/>
    </xf>
    <xf numFmtId="0" fontId="31" fillId="5" borderId="13" xfId="0" applyFont="1" applyFill="1" applyBorder="1" applyAlignment="1" applyProtection="1">
      <alignment horizontal="center" wrapText="1"/>
      <protection locked="0"/>
    </xf>
    <xf numFmtId="0" fontId="13" fillId="0" borderId="3" xfId="0" applyFont="1" applyBorder="1" applyAlignment="1" applyProtection="1">
      <alignment horizontal="center" vertical="center"/>
      <protection hidden="1"/>
    </xf>
    <xf numFmtId="0" fontId="6" fillId="6" borderId="7" xfId="0" applyFont="1" applyFill="1" applyBorder="1" applyAlignment="1">
      <alignment horizontal="center" vertical="center" wrapText="1"/>
    </xf>
    <xf numFmtId="0" fontId="6" fillId="6" borderId="14" xfId="0" applyFont="1" applyFill="1" applyBorder="1" applyAlignment="1">
      <alignment horizontal="center" vertical="center" wrapText="1"/>
    </xf>
    <xf numFmtId="0" fontId="6" fillId="6" borderId="13" xfId="0" applyFont="1" applyFill="1" applyBorder="1" applyAlignment="1">
      <alignment horizontal="center" vertical="center" wrapText="1"/>
    </xf>
    <xf numFmtId="0" fontId="13" fillId="11" borderId="7" xfId="0" applyFont="1" applyFill="1" applyBorder="1" applyAlignment="1">
      <alignment wrapText="1"/>
    </xf>
    <xf numFmtId="0" fontId="13" fillId="11" borderId="14" xfId="0" applyFont="1" applyFill="1" applyBorder="1" applyAlignment="1">
      <alignment wrapText="1"/>
    </xf>
    <xf numFmtId="0" fontId="13" fillId="11" borderId="13" xfId="0" applyFont="1" applyFill="1" applyBorder="1" applyAlignment="1">
      <alignment wrapText="1"/>
    </xf>
    <xf numFmtId="9" fontId="31" fillId="0" borderId="3" xfId="0" applyNumberFormat="1" applyFont="1" applyBorder="1" applyAlignment="1" applyProtection="1">
      <alignment horizontal="center" vertical="center"/>
      <protection hidden="1"/>
    </xf>
    <xf numFmtId="0" fontId="31" fillId="0" borderId="3" xfId="0" applyFont="1" applyBorder="1" applyAlignment="1" applyProtection="1">
      <alignment horizontal="center" vertical="center"/>
      <protection hidden="1"/>
    </xf>
    <xf numFmtId="0" fontId="10" fillId="0" borderId="3" xfId="0" applyFont="1" applyBorder="1" applyAlignment="1" applyProtection="1">
      <alignment horizontal="center" vertical="center"/>
      <protection hidden="1"/>
    </xf>
    <xf numFmtId="9" fontId="64" fillId="0" borderId="3" xfId="0" applyNumberFormat="1" applyFont="1" applyBorder="1" applyAlignment="1" applyProtection="1">
      <alignment horizontal="center" vertical="center"/>
      <protection hidden="1"/>
    </xf>
    <xf numFmtId="0" fontId="64" fillId="0" borderId="3" xfId="0" applyFont="1" applyBorder="1" applyAlignment="1" applyProtection="1">
      <alignment horizontal="center" vertical="center"/>
      <protection hidden="1"/>
    </xf>
    <xf numFmtId="0" fontId="13" fillId="0" borderId="3" xfId="0" applyFont="1" applyBorder="1" applyAlignment="1" applyProtection="1">
      <alignment horizontal="center" vertical="center" wrapText="1"/>
      <protection hidden="1"/>
    </xf>
    <xf numFmtId="0" fontId="14" fillId="0" borderId="3" xfId="0" applyFont="1" applyBorder="1" applyAlignment="1" applyProtection="1">
      <alignment horizontal="center" vertical="center" wrapText="1"/>
      <protection hidden="1"/>
    </xf>
    <xf numFmtId="0" fontId="13" fillId="0" borderId="3" xfId="0" applyFont="1" applyBorder="1" applyAlignment="1">
      <alignment horizontal="center" vertical="center" wrapText="1"/>
    </xf>
    <xf numFmtId="0" fontId="14" fillId="0" borderId="3" xfId="0" applyFont="1" applyBorder="1" applyAlignment="1">
      <alignment horizontal="center" vertical="center" wrapText="1"/>
    </xf>
    <xf numFmtId="0" fontId="5" fillId="2" borderId="3" xfId="0" applyFont="1" applyFill="1" applyBorder="1" applyAlignment="1">
      <alignment horizontal="right" vertical="center" wrapText="1"/>
    </xf>
    <xf numFmtId="0" fontId="35" fillId="3" borderId="3" xfId="0" applyFont="1" applyFill="1" applyBorder="1" applyAlignment="1">
      <alignment horizontal="left" vertical="center" wrapText="1"/>
    </xf>
    <xf numFmtId="0" fontId="34" fillId="0" borderId="17" xfId="4" applyFont="1" applyFill="1" applyBorder="1" applyAlignment="1" applyProtection="1">
      <alignment horizontal="right" wrapText="1"/>
    </xf>
    <xf numFmtId="0" fontId="1" fillId="0" borderId="1" xfId="1" applyFill="1" applyAlignment="1" applyProtection="1">
      <alignment horizontal="left"/>
    </xf>
    <xf numFmtId="0" fontId="33" fillId="2" borderId="3" xfId="4" applyFont="1" applyFill="1" applyBorder="1" applyAlignment="1" applyProtection="1">
      <alignment horizontal="center" vertical="center" wrapText="1"/>
    </xf>
    <xf numFmtId="0" fontId="34" fillId="2" borderId="3" xfId="4" applyFont="1" applyFill="1" applyBorder="1" applyAlignment="1" applyProtection="1">
      <alignment vertical="center" wrapText="1"/>
    </xf>
    <xf numFmtId="0" fontId="35" fillId="0" borderId="19" xfId="0" applyFont="1" applyBorder="1" applyAlignment="1" applyProtection="1">
      <alignment horizontal="left"/>
      <protection hidden="1"/>
    </xf>
    <xf numFmtId="0" fontId="34" fillId="2" borderId="23" xfId="4" applyFont="1" applyFill="1" applyBorder="1" applyAlignment="1" applyProtection="1">
      <alignment horizontal="right" wrapText="1"/>
    </xf>
    <xf numFmtId="164" fontId="35" fillId="0" borderId="23" xfId="0" applyNumberFormat="1" applyFont="1" applyBorder="1" applyProtection="1">
      <protection hidden="1"/>
    </xf>
    <xf numFmtId="0" fontId="35" fillId="0" borderId="14" xfId="0" applyFont="1" applyBorder="1" applyAlignment="1" applyProtection="1">
      <alignment horizontal="left" wrapText="1"/>
      <protection hidden="1"/>
    </xf>
  </cellXfs>
  <cellStyles count="5">
    <cellStyle name="Heading 1" xfId="1" builtinId="16"/>
    <cellStyle name="Heading 2" xfId="3" builtinId="17"/>
    <cellStyle name="Heading 3" xfId="2" builtinId="18"/>
    <cellStyle name="Heading 4" xfId="4" builtinId="19"/>
    <cellStyle name="Normal" xfId="0" builtinId="0"/>
  </cellStyles>
  <dxfs count="0"/>
  <tableStyles count="0" defaultTableStyle="TableStyleMedium2" defaultPivotStyle="PivotStyleLight16"/>
  <colors>
    <mruColors>
      <color rgb="FFE6E6E6"/>
      <color rgb="FFE6B8B7"/>
      <color rgb="FFDCDCDC"/>
      <color rgb="FFFFFFE7"/>
      <color rgb="FFE1E1E1"/>
      <color rgb="FFD2D2D2"/>
      <color rgb="FF00CC99"/>
      <color rgb="FFC7605D"/>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2</xdr:col>
      <xdr:colOff>339090</xdr:colOff>
      <xdr:row>14</xdr:row>
      <xdr:rowOff>80010</xdr:rowOff>
    </xdr:from>
    <xdr:ext cx="2143125" cy="1304925"/>
    <xdr:pic>
      <xdr:nvPicPr>
        <xdr:cNvPr id="2" name="image1.jpg" descr="A picture containing chart&#10;&#10;Description automatically generated">
          <a:extLst>
            <a:ext uri="{FF2B5EF4-FFF2-40B4-BE49-F238E27FC236}">
              <a16:creationId xmlns:a16="http://schemas.microsoft.com/office/drawing/2014/main" id="{896C48AE-DBAE-4931-A424-21834A432A13}"/>
            </a:ext>
          </a:extLst>
        </xdr:cNvPr>
        <xdr:cNvPicPr preferRelativeResize="0"/>
      </xdr:nvPicPr>
      <xdr:blipFill>
        <a:blip xmlns:r="http://schemas.openxmlformats.org/officeDocument/2006/relationships" r:embed="rId1" cstate="print"/>
        <a:stretch>
          <a:fillRect/>
        </a:stretch>
      </xdr:blipFill>
      <xdr:spPr>
        <a:xfrm>
          <a:off x="1939290" y="3110865"/>
          <a:ext cx="2143125" cy="1304925"/>
        </a:xfrm>
        <a:prstGeom prst="rect">
          <a:avLst/>
        </a:prstGeom>
        <a:noFill/>
      </xdr:spPr>
    </xdr:pic>
    <xdr:clientData fLocksWithSheet="0"/>
  </xdr:oneCellAnchor>
  <xdr:twoCellAnchor editAs="oneCell">
    <xdr:from>
      <xdr:col>2</xdr:col>
      <xdr:colOff>409460</xdr:colOff>
      <xdr:row>23</xdr:row>
      <xdr:rowOff>152400</xdr:rowOff>
    </xdr:from>
    <xdr:to>
      <xdr:col>6</xdr:col>
      <xdr:colOff>96521</xdr:colOff>
      <xdr:row>32</xdr:row>
      <xdr:rowOff>92541</xdr:rowOff>
    </xdr:to>
    <xdr:pic>
      <xdr:nvPicPr>
        <xdr:cNvPr id="3" name="Picture 2" descr="Diagram&#10;&#10;Description automatically generated">
          <a:extLst>
            <a:ext uri="{FF2B5EF4-FFF2-40B4-BE49-F238E27FC236}">
              <a16:creationId xmlns:a16="http://schemas.microsoft.com/office/drawing/2014/main" id="{8AFEC579-D31E-4029-819F-8480431E26BA}"/>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8117" r="8685" b="18085"/>
        <a:stretch/>
      </xdr:blipFill>
      <xdr:spPr bwMode="auto">
        <a:xfrm>
          <a:off x="2007755" y="4724400"/>
          <a:ext cx="2119746" cy="1563201"/>
        </a:xfrm>
        <a:prstGeom prst="rect">
          <a:avLst/>
        </a:prstGeom>
        <a:noFill/>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44E42B-1394-44AE-885A-E028F3F88C08}">
  <dimension ref="A1:K63"/>
  <sheetViews>
    <sheetView topLeftCell="A59" workbookViewId="0">
      <selection activeCell="O19" sqref="O19"/>
    </sheetView>
  </sheetViews>
  <sheetFormatPr defaultRowHeight="14.4"/>
  <cols>
    <col min="1" max="1" width="23.44140625" customWidth="1"/>
    <col min="2" max="2" width="45.77734375" customWidth="1"/>
    <col min="3" max="3" width="15.77734375" customWidth="1"/>
  </cols>
  <sheetData>
    <row r="1" spans="1:9" ht="20.399999999999999" thickBot="1">
      <c r="A1" s="5" t="s">
        <v>116</v>
      </c>
      <c r="B1" s="5"/>
      <c r="C1" s="5"/>
      <c r="D1" s="5"/>
      <c r="E1" s="5"/>
      <c r="F1" s="5"/>
      <c r="G1" s="5"/>
      <c r="H1" s="5"/>
      <c r="I1" s="5"/>
    </row>
    <row r="2" spans="1:9" ht="15" thickTop="1">
      <c r="A2" s="28"/>
      <c r="B2" s="28"/>
    </row>
    <row r="3" spans="1:9" ht="15.6">
      <c r="A3" s="68" t="s">
        <v>117</v>
      </c>
      <c r="B3" s="68" t="s">
        <v>5</v>
      </c>
      <c r="C3" s="46"/>
      <c r="D3" s="46"/>
      <c r="E3" s="46"/>
      <c r="F3" s="46"/>
      <c r="G3" s="46"/>
      <c r="H3" s="46"/>
      <c r="I3" s="46"/>
    </row>
    <row r="4" spans="1:9">
      <c r="A4" s="47"/>
      <c r="B4" s="30"/>
      <c r="C4" s="30"/>
      <c r="D4" s="30"/>
      <c r="E4" s="30"/>
    </row>
    <row r="5" spans="1:9">
      <c r="A5" s="47"/>
      <c r="B5" s="48" t="s">
        <v>118</v>
      </c>
      <c r="C5" s="30"/>
      <c r="D5" s="30"/>
      <c r="E5" s="30"/>
    </row>
    <row r="6" spans="1:9">
      <c r="A6" s="47"/>
      <c r="B6" s="48"/>
      <c r="C6" s="30"/>
      <c r="D6" s="30"/>
      <c r="E6" s="30"/>
    </row>
    <row r="7" spans="1:9">
      <c r="A7" s="49" t="s">
        <v>119</v>
      </c>
      <c r="B7" s="557" t="s">
        <v>120</v>
      </c>
      <c r="C7" s="557"/>
      <c r="D7" s="557"/>
      <c r="E7" s="557"/>
      <c r="F7" s="557"/>
      <c r="G7" s="557"/>
      <c r="H7" s="557"/>
      <c r="I7" s="557"/>
    </row>
    <row r="8" spans="1:9">
      <c r="A8" s="49"/>
      <c r="B8" s="557" t="s">
        <v>121</v>
      </c>
      <c r="C8" s="557"/>
      <c r="D8" s="557"/>
      <c r="E8" s="557"/>
      <c r="F8" s="557"/>
      <c r="G8" s="557"/>
      <c r="H8" s="557"/>
      <c r="I8" s="50"/>
    </row>
    <row r="9" spans="1:9" ht="28.2" customHeight="1">
      <c r="A9" s="51"/>
      <c r="B9" s="557" t="s">
        <v>275</v>
      </c>
      <c r="C9" s="557"/>
      <c r="D9" s="557"/>
      <c r="E9" s="557"/>
      <c r="F9" s="557"/>
      <c r="G9" s="557"/>
      <c r="H9" s="557"/>
      <c r="I9" s="52"/>
    </row>
    <row r="10" spans="1:9">
      <c r="A10" s="47"/>
      <c r="B10" s="48"/>
      <c r="C10" s="30"/>
      <c r="D10" s="30"/>
      <c r="E10" s="30"/>
    </row>
    <row r="11" spans="1:9">
      <c r="A11" s="47"/>
      <c r="B11" s="30"/>
      <c r="C11" s="30"/>
      <c r="D11" s="30"/>
      <c r="E11" s="30"/>
    </row>
    <row r="12" spans="1:9">
      <c r="A12" s="558" t="s">
        <v>122</v>
      </c>
      <c r="B12" s="54" t="s">
        <v>123</v>
      </c>
    </row>
    <row r="13" spans="1:9">
      <c r="A13" s="558"/>
      <c r="B13" s="55" t="s">
        <v>276</v>
      </c>
    </row>
    <row r="14" spans="1:9">
      <c r="A14" s="558"/>
      <c r="B14" s="55" t="s">
        <v>277</v>
      </c>
    </row>
    <row r="15" spans="1:9">
      <c r="A15" s="558"/>
      <c r="B15" s="55"/>
    </row>
    <row r="16" spans="1:9">
      <c r="A16" s="53"/>
      <c r="B16" s="55"/>
    </row>
    <row r="17" spans="1:11" ht="14.4" customHeight="1">
      <c r="A17" s="53" t="s">
        <v>124</v>
      </c>
      <c r="B17" s="54" t="s">
        <v>125</v>
      </c>
    </row>
    <row r="18" spans="1:11">
      <c r="A18" s="53"/>
      <c r="B18" s="55" t="s">
        <v>400</v>
      </c>
    </row>
    <row r="19" spans="1:11" ht="28.8" customHeight="1">
      <c r="A19" s="53"/>
      <c r="B19" s="557" t="s">
        <v>424</v>
      </c>
      <c r="C19" s="557"/>
      <c r="D19" s="557"/>
      <c r="E19" s="557"/>
      <c r="F19" s="557"/>
      <c r="G19" s="557"/>
      <c r="H19" s="557"/>
      <c r="I19" s="557"/>
      <c r="J19" s="43"/>
      <c r="K19" s="43"/>
    </row>
    <row r="20" spans="1:11">
      <c r="A20" s="53"/>
      <c r="B20" s="55"/>
    </row>
    <row r="21" spans="1:11">
      <c r="A21" s="56"/>
      <c r="B21" s="55"/>
    </row>
    <row r="22" spans="1:11" ht="28.8" customHeight="1">
      <c r="A22" s="53" t="s">
        <v>419</v>
      </c>
      <c r="B22" s="561" t="s">
        <v>420</v>
      </c>
      <c r="C22" s="561"/>
      <c r="D22" s="561"/>
      <c r="E22" s="561"/>
      <c r="F22" s="561"/>
      <c r="G22" s="561"/>
      <c r="H22" s="561"/>
    </row>
    <row r="23" spans="1:11" ht="14.4" customHeight="1">
      <c r="A23" s="57"/>
      <c r="B23" s="557" t="s">
        <v>421</v>
      </c>
      <c r="C23" s="557"/>
      <c r="D23" s="557"/>
      <c r="E23" s="557"/>
      <c r="F23" s="557"/>
      <c r="G23" s="557"/>
      <c r="H23" s="557"/>
      <c r="I23" s="557"/>
      <c r="J23" s="557"/>
      <c r="K23" s="557"/>
    </row>
    <row r="24" spans="1:11" ht="28.8" customHeight="1">
      <c r="A24" s="57"/>
      <c r="B24" s="557" t="s">
        <v>446</v>
      </c>
      <c r="C24" s="557"/>
      <c r="D24" s="557"/>
      <c r="E24" s="557"/>
      <c r="F24" s="557"/>
      <c r="G24" s="557"/>
      <c r="H24" s="557"/>
      <c r="I24" s="50"/>
      <c r="J24" s="50"/>
      <c r="K24" s="50"/>
    </row>
    <row r="25" spans="1:11" ht="14.4" customHeight="1">
      <c r="A25" s="57"/>
      <c r="B25" s="50"/>
      <c r="C25" s="50"/>
      <c r="D25" s="50"/>
      <c r="E25" s="50"/>
      <c r="F25" s="50"/>
      <c r="G25" s="50"/>
      <c r="H25" s="50"/>
      <c r="I25" s="50"/>
      <c r="J25" s="50"/>
      <c r="K25" s="50"/>
    </row>
    <row r="26" spans="1:11">
      <c r="A26" s="558" t="s">
        <v>422</v>
      </c>
      <c r="B26" s="54" t="s">
        <v>271</v>
      </c>
    </row>
    <row r="27" spans="1:11">
      <c r="A27" s="558"/>
      <c r="B27" s="55" t="s">
        <v>126</v>
      </c>
    </row>
    <row r="28" spans="1:11">
      <c r="A28" s="558"/>
      <c r="B28" s="55" t="s">
        <v>127</v>
      </c>
      <c r="C28" s="564" t="s">
        <v>425</v>
      </c>
      <c r="D28" s="565"/>
      <c r="E28" s="565"/>
      <c r="F28" s="565"/>
      <c r="G28" s="565"/>
      <c r="H28" s="566"/>
    </row>
    <row r="29" spans="1:11">
      <c r="A29" s="558"/>
      <c r="B29" s="55" t="s">
        <v>274</v>
      </c>
    </row>
    <row r="30" spans="1:11">
      <c r="A30" s="558"/>
      <c r="B30" s="55" t="s">
        <v>272</v>
      </c>
    </row>
    <row r="31" spans="1:11" ht="7.2" customHeight="1">
      <c r="A31" s="558"/>
      <c r="B31" s="54"/>
    </row>
    <row r="32" spans="1:11" ht="28.8" customHeight="1">
      <c r="A32" s="562"/>
      <c r="B32" s="563" t="s">
        <v>273</v>
      </c>
      <c r="C32" s="563"/>
      <c r="D32" s="563"/>
      <c r="E32" s="563"/>
      <c r="F32" s="563"/>
      <c r="G32" s="563"/>
      <c r="H32" s="563"/>
      <c r="I32" s="563"/>
    </row>
    <row r="33" spans="1:11">
      <c r="A33" s="562"/>
      <c r="B33" s="55"/>
    </row>
    <row r="34" spans="1:11">
      <c r="A34" s="562"/>
      <c r="B34" s="99" t="s">
        <v>128</v>
      </c>
      <c r="C34" s="61"/>
      <c r="D34" s="61"/>
      <c r="E34" s="61"/>
      <c r="F34" s="61"/>
      <c r="G34" s="61"/>
      <c r="H34" s="61"/>
    </row>
    <row r="35" spans="1:11">
      <c r="A35" s="562"/>
      <c r="B35" s="567" t="s">
        <v>129</v>
      </c>
      <c r="C35" s="567"/>
      <c r="D35" s="567"/>
      <c r="E35" s="567"/>
      <c r="F35" s="567"/>
      <c r="G35" s="567"/>
      <c r="H35" s="567"/>
      <c r="I35" s="567"/>
    </row>
    <row r="36" spans="1:11">
      <c r="A36" s="562"/>
      <c r="B36" s="568" t="s">
        <v>130</v>
      </c>
      <c r="C36" s="568"/>
      <c r="D36" s="568"/>
      <c r="E36" s="568"/>
      <c r="F36" s="568"/>
      <c r="G36" s="568"/>
      <c r="H36" s="568"/>
      <c r="I36" s="568"/>
    </row>
    <row r="37" spans="1:11" ht="28.8" customHeight="1">
      <c r="A37" s="562"/>
      <c r="B37" s="570" t="s">
        <v>131</v>
      </c>
      <c r="C37" s="570"/>
      <c r="D37" s="570"/>
      <c r="E37" s="570"/>
      <c r="F37" s="570"/>
      <c r="G37" s="570"/>
      <c r="H37" s="570"/>
      <c r="I37" s="570"/>
    </row>
    <row r="38" spans="1:11">
      <c r="A38" s="57"/>
      <c r="B38" s="62"/>
      <c r="H38" s="9"/>
      <c r="I38" s="9"/>
    </row>
    <row r="39" spans="1:11">
      <c r="A39" s="57"/>
      <c r="B39" s="60" t="s">
        <v>132</v>
      </c>
    </row>
    <row r="40" spans="1:11" ht="43.2" customHeight="1">
      <c r="A40" s="57"/>
      <c r="B40" s="571" t="s">
        <v>133</v>
      </c>
      <c r="C40" s="571"/>
      <c r="D40" s="571"/>
      <c r="E40" s="571"/>
      <c r="F40" s="571"/>
      <c r="G40" s="571"/>
      <c r="H40" s="571"/>
      <c r="I40" s="571"/>
    </row>
    <row r="41" spans="1:11">
      <c r="A41" s="57"/>
      <c r="B41" s="572" t="s">
        <v>134</v>
      </c>
      <c r="C41" s="572"/>
      <c r="D41" s="58"/>
      <c r="E41" s="58"/>
      <c r="F41" s="58"/>
      <c r="G41" s="58"/>
      <c r="H41" s="58"/>
      <c r="I41" s="58"/>
    </row>
    <row r="42" spans="1:11">
      <c r="A42" s="57"/>
      <c r="B42" s="573" t="s">
        <v>135</v>
      </c>
      <c r="C42" s="573"/>
      <c r="D42" s="573" t="s">
        <v>136</v>
      </c>
      <c r="E42" s="573"/>
      <c r="F42" s="573"/>
      <c r="G42" s="573"/>
      <c r="H42" s="573"/>
      <c r="I42" s="573"/>
    </row>
    <row r="43" spans="1:11" ht="72" customHeight="1">
      <c r="A43" s="63"/>
      <c r="B43" s="559" t="s">
        <v>137</v>
      </c>
      <c r="C43" s="559"/>
      <c r="D43" s="560" t="s">
        <v>138</v>
      </c>
      <c r="E43" s="560"/>
      <c r="F43" s="560"/>
      <c r="G43" s="560"/>
      <c r="H43" s="560"/>
      <c r="I43" s="560"/>
    </row>
    <row r="44" spans="1:11">
      <c r="A44" s="57"/>
      <c r="B44" s="62"/>
    </row>
    <row r="45" spans="1:11">
      <c r="A45" s="57"/>
      <c r="B45" s="62"/>
    </row>
    <row r="46" spans="1:11" ht="14.4" customHeight="1">
      <c r="A46" s="558" t="s">
        <v>423</v>
      </c>
      <c r="B46" s="557" t="s">
        <v>278</v>
      </c>
      <c r="C46" s="557"/>
      <c r="D46" s="557"/>
      <c r="E46" s="557"/>
      <c r="F46" s="557"/>
      <c r="G46" s="557"/>
      <c r="H46" s="557"/>
      <c r="I46" s="557"/>
      <c r="J46" s="557"/>
      <c r="K46" s="557"/>
    </row>
    <row r="47" spans="1:11" ht="14.4" customHeight="1">
      <c r="A47" s="558"/>
      <c r="B47" s="557" t="s">
        <v>511</v>
      </c>
      <c r="C47" s="557"/>
      <c r="D47" s="557"/>
      <c r="E47" s="557"/>
      <c r="F47" s="557"/>
      <c r="G47" s="557"/>
      <c r="H47" s="557"/>
      <c r="I47" s="557"/>
      <c r="J47" s="557"/>
      <c r="K47" s="557"/>
    </row>
    <row r="48" spans="1:11">
      <c r="A48" s="57"/>
      <c r="B48" s="62"/>
    </row>
    <row r="49" spans="1:9">
      <c r="A49" s="59"/>
      <c r="B49" s="64"/>
      <c r="C49" s="64"/>
      <c r="D49" s="64"/>
      <c r="E49" s="64"/>
      <c r="F49" s="64"/>
      <c r="G49" s="64"/>
      <c r="H49" s="64"/>
      <c r="I49" s="64"/>
    </row>
    <row r="50" spans="1:9">
      <c r="A50" s="65"/>
      <c r="B50" s="58"/>
      <c r="C50" s="58"/>
      <c r="D50" s="58"/>
      <c r="E50" s="58"/>
      <c r="F50" s="58"/>
      <c r="G50" s="58"/>
      <c r="H50" s="58"/>
      <c r="I50" s="58"/>
    </row>
    <row r="51" spans="1:9" ht="15.6">
      <c r="A51" s="65"/>
      <c r="B51" s="44" t="s">
        <v>139</v>
      </c>
    </row>
    <row r="52" spans="1:9">
      <c r="A52" s="66"/>
      <c r="B52" s="31"/>
    </row>
    <row r="53" spans="1:9">
      <c r="A53" s="59"/>
      <c r="B53" s="28" t="s">
        <v>283</v>
      </c>
    </row>
    <row r="54" spans="1:9">
      <c r="A54" s="59"/>
      <c r="B54" s="28" t="s">
        <v>279</v>
      </c>
    </row>
    <row r="55" spans="1:9">
      <c r="A55" s="59"/>
      <c r="B55" s="28" t="s">
        <v>280</v>
      </c>
    </row>
    <row r="56" spans="1:9">
      <c r="A56" s="59"/>
      <c r="B56" s="28"/>
    </row>
    <row r="57" spans="1:9">
      <c r="A57" s="59"/>
      <c r="B57" s="28"/>
    </row>
    <row r="58" spans="1:9">
      <c r="A58" s="558" t="s">
        <v>140</v>
      </c>
      <c r="B58" s="569" t="s">
        <v>512</v>
      </c>
      <c r="C58" s="569"/>
      <c r="D58" s="569"/>
      <c r="E58" s="569"/>
      <c r="F58" s="569"/>
      <c r="G58" s="569"/>
      <c r="H58" s="569"/>
      <c r="I58" s="569"/>
    </row>
    <row r="59" spans="1:9" ht="28.8" customHeight="1">
      <c r="A59" s="558"/>
      <c r="B59" s="569"/>
      <c r="C59" s="569"/>
      <c r="D59" s="569"/>
      <c r="E59" s="569"/>
      <c r="F59" s="569"/>
      <c r="G59" s="569"/>
      <c r="H59" s="569"/>
      <c r="I59" s="569"/>
    </row>
    <row r="60" spans="1:9">
      <c r="A60" s="53"/>
      <c r="B60" s="569" t="s">
        <v>284</v>
      </c>
      <c r="C60" s="569"/>
      <c r="D60" s="569"/>
      <c r="E60" s="569"/>
      <c r="F60" s="569"/>
      <c r="G60" s="569"/>
      <c r="H60" s="569"/>
      <c r="I60" s="33"/>
    </row>
    <row r="61" spans="1:9">
      <c r="A61" s="53"/>
      <c r="B61" s="569" t="s">
        <v>281</v>
      </c>
      <c r="C61" s="569"/>
      <c r="D61" s="569"/>
      <c r="E61" s="569"/>
      <c r="F61" s="569"/>
      <c r="G61" s="569"/>
      <c r="H61" s="569"/>
      <c r="I61" s="33"/>
    </row>
    <row r="62" spans="1:9">
      <c r="A62" s="53"/>
      <c r="B62" s="33"/>
      <c r="C62" s="33"/>
      <c r="D62" s="33"/>
      <c r="E62" s="33"/>
      <c r="F62" s="33"/>
      <c r="G62" s="33"/>
      <c r="H62" s="33"/>
      <c r="I62" s="33"/>
    </row>
    <row r="63" spans="1:9">
      <c r="A63" s="67"/>
      <c r="B63" s="67"/>
      <c r="C63" s="67"/>
      <c r="D63" s="67"/>
      <c r="E63" s="67"/>
      <c r="F63" s="67"/>
      <c r="G63" s="67"/>
      <c r="H63" s="67"/>
      <c r="I63" s="67"/>
    </row>
  </sheetData>
  <sheetProtection algorithmName="SHA-512" hashValue="Ugcy+GJi51RtJj6Rxza0k4Q7btI5Uw8tPiZ+rMth5qypnVFfpGpaCUAb7oCjFI15WUg/krBtg8fCozka9AZbHw==" saltValue="I+oQttIgEAd37iAsN8hEuQ==" spinCount="100000" sheet="1" formatCells="0" formatColumns="0" formatRows="0"/>
  <mergeCells count="27">
    <mergeCell ref="C28:H28"/>
    <mergeCell ref="B35:I35"/>
    <mergeCell ref="B36:I36"/>
    <mergeCell ref="B61:H61"/>
    <mergeCell ref="B37:I37"/>
    <mergeCell ref="B40:I40"/>
    <mergeCell ref="B41:C41"/>
    <mergeCell ref="B42:C42"/>
    <mergeCell ref="D42:I42"/>
    <mergeCell ref="B60:H60"/>
    <mergeCell ref="B58:I59"/>
    <mergeCell ref="B7:I7"/>
    <mergeCell ref="B8:H8"/>
    <mergeCell ref="B9:H9"/>
    <mergeCell ref="B23:K23"/>
    <mergeCell ref="A58:A59"/>
    <mergeCell ref="B19:I19"/>
    <mergeCell ref="B43:C43"/>
    <mergeCell ref="D43:I43"/>
    <mergeCell ref="B22:H22"/>
    <mergeCell ref="B24:H24"/>
    <mergeCell ref="A12:A15"/>
    <mergeCell ref="B47:K47"/>
    <mergeCell ref="B46:K46"/>
    <mergeCell ref="A46:A47"/>
    <mergeCell ref="A26:A37"/>
    <mergeCell ref="B32:I3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05AD2-B493-4616-AE06-EC5D63AD2857}">
  <dimension ref="A1:J39"/>
  <sheetViews>
    <sheetView workbookViewId="0">
      <selection activeCell="I17" sqref="I17"/>
    </sheetView>
  </sheetViews>
  <sheetFormatPr defaultRowHeight="14.4"/>
  <cols>
    <col min="2" max="2" width="15.77734375" customWidth="1"/>
  </cols>
  <sheetData>
    <row r="1" spans="1:10" ht="20.399999999999999" thickBot="1">
      <c r="A1" s="45" t="s">
        <v>401</v>
      </c>
      <c r="B1" s="5"/>
      <c r="C1" s="5"/>
      <c r="D1" s="5"/>
      <c r="E1" s="5"/>
      <c r="F1" s="5"/>
      <c r="G1" s="5"/>
      <c r="H1" s="5"/>
      <c r="I1" s="5"/>
      <c r="J1" s="25"/>
    </row>
    <row r="2" spans="1:10" ht="7.2" customHeight="1" thickTop="1">
      <c r="J2" s="25"/>
    </row>
    <row r="3" spans="1:10" ht="28.8" customHeight="1">
      <c r="A3" s="574" t="s">
        <v>115</v>
      </c>
      <c r="B3" s="575"/>
      <c r="C3" s="576"/>
      <c r="D3" s="576"/>
      <c r="E3" s="576"/>
      <c r="F3" s="576"/>
      <c r="G3" s="576"/>
      <c r="H3" s="576"/>
      <c r="I3" s="576"/>
      <c r="J3" s="25"/>
    </row>
    <row r="4" spans="1:10" ht="28.8" customHeight="1">
      <c r="A4" s="574" t="s">
        <v>402</v>
      </c>
      <c r="B4" s="574"/>
      <c r="C4" s="576"/>
      <c r="D4" s="576"/>
      <c r="E4" s="576"/>
      <c r="F4" s="576"/>
      <c r="G4" s="576"/>
      <c r="H4" s="576"/>
      <c r="I4" s="576"/>
      <c r="J4" s="25"/>
    </row>
    <row r="5" spans="1:10" ht="28.8" customHeight="1">
      <c r="A5" s="574" t="s">
        <v>403</v>
      </c>
      <c r="B5" s="575"/>
      <c r="C5" s="579"/>
      <c r="D5" s="580"/>
      <c r="E5" s="581" t="s">
        <v>404</v>
      </c>
      <c r="F5" s="581"/>
      <c r="G5" s="579"/>
      <c r="H5" s="580"/>
      <c r="I5" s="25"/>
      <c r="J5" s="25"/>
    </row>
    <row r="6" spans="1:10" ht="28.8" customHeight="1">
      <c r="A6" s="44" t="s">
        <v>405</v>
      </c>
      <c r="B6" s="44"/>
      <c r="C6" s="576"/>
      <c r="D6" s="576"/>
      <c r="E6" s="576"/>
      <c r="F6" s="576"/>
      <c r="G6" s="576"/>
      <c r="H6" s="576"/>
      <c r="I6" s="25"/>
      <c r="J6" s="25"/>
    </row>
    <row r="7" spans="1:10" ht="28.8" customHeight="1">
      <c r="A7" s="44" t="s">
        <v>406</v>
      </c>
      <c r="B7" s="44"/>
      <c r="C7" s="577"/>
      <c r="D7" s="578"/>
      <c r="E7" s="38"/>
      <c r="F7" s="38"/>
      <c r="G7" s="38"/>
      <c r="H7" s="38"/>
      <c r="I7" s="25"/>
      <c r="J7" s="25"/>
    </row>
    <row r="8" spans="1:10">
      <c r="A8" s="25"/>
      <c r="B8" s="25"/>
      <c r="C8" s="25"/>
      <c r="D8" s="25"/>
      <c r="E8" s="25"/>
      <c r="F8" s="25"/>
      <c r="G8" s="25"/>
      <c r="H8" s="25"/>
      <c r="I8" s="25"/>
      <c r="J8" s="25"/>
    </row>
    <row r="9" spans="1:10">
      <c r="A9" s="25"/>
      <c r="B9" s="25"/>
      <c r="C9" s="25"/>
      <c r="D9" s="25"/>
      <c r="E9" s="25"/>
      <c r="F9" s="25"/>
      <c r="G9" s="25"/>
      <c r="H9" s="25"/>
      <c r="I9" s="25"/>
      <c r="J9" s="25"/>
    </row>
    <row r="10" spans="1:10">
      <c r="A10" s="25"/>
      <c r="B10" s="25"/>
      <c r="C10" s="25"/>
      <c r="D10" s="25"/>
      <c r="E10" s="25"/>
      <c r="F10" s="25"/>
      <c r="G10" s="25"/>
      <c r="H10" s="25"/>
      <c r="I10" s="25"/>
      <c r="J10" s="25"/>
    </row>
    <row r="11" spans="1:10">
      <c r="A11" s="25"/>
      <c r="B11" s="25"/>
      <c r="C11" s="25"/>
      <c r="D11" s="25"/>
      <c r="E11" s="25"/>
      <c r="F11" s="25"/>
      <c r="G11" s="25"/>
      <c r="H11" s="25"/>
      <c r="I11" s="25"/>
      <c r="J11" s="25"/>
    </row>
    <row r="12" spans="1:10">
      <c r="A12" s="25"/>
      <c r="B12" s="25"/>
      <c r="C12" s="25"/>
      <c r="D12" s="25"/>
      <c r="E12" s="25"/>
      <c r="F12" s="25"/>
      <c r="G12" s="25"/>
      <c r="H12" s="25"/>
      <c r="I12" s="25"/>
      <c r="J12" s="25"/>
    </row>
    <row r="13" spans="1:10">
      <c r="A13" s="25"/>
      <c r="B13" s="25"/>
      <c r="C13" s="25"/>
      <c r="D13" s="25"/>
      <c r="E13" s="25"/>
      <c r="F13" s="25"/>
      <c r="G13" s="25"/>
      <c r="H13" s="25"/>
      <c r="I13" s="25"/>
      <c r="J13" s="25"/>
    </row>
    <row r="14" spans="1:10">
      <c r="A14" s="25"/>
      <c r="B14" s="25"/>
      <c r="C14" s="25"/>
      <c r="D14" s="25"/>
      <c r="E14" s="25"/>
      <c r="F14" s="25"/>
      <c r="G14" s="25"/>
      <c r="H14" s="25"/>
      <c r="I14" s="25"/>
      <c r="J14" s="25"/>
    </row>
    <row r="15" spans="1:10">
      <c r="A15" s="25"/>
      <c r="B15" s="25"/>
      <c r="C15" s="25"/>
      <c r="D15" s="25"/>
      <c r="E15" s="25"/>
      <c r="F15" s="25"/>
      <c r="G15" s="25"/>
      <c r="H15" s="25"/>
      <c r="I15" s="25"/>
      <c r="J15" s="25"/>
    </row>
    <row r="16" spans="1:10">
      <c r="A16" s="25"/>
      <c r="B16" s="25"/>
      <c r="C16" s="25"/>
      <c r="D16" s="25"/>
      <c r="E16" s="25"/>
      <c r="F16" s="25"/>
      <c r="G16" s="25"/>
      <c r="H16" s="25"/>
      <c r="I16" s="25"/>
      <c r="J16" s="25"/>
    </row>
    <row r="17" spans="1:10">
      <c r="A17" s="25"/>
      <c r="B17" s="25"/>
      <c r="C17" s="25"/>
      <c r="D17" s="25"/>
      <c r="E17" s="25"/>
      <c r="F17" s="25"/>
      <c r="G17" s="25"/>
      <c r="H17" s="25"/>
      <c r="I17" s="25"/>
      <c r="J17" s="25"/>
    </row>
    <row r="18" spans="1:10">
      <c r="A18" s="25"/>
      <c r="B18" s="25"/>
      <c r="C18" s="25"/>
      <c r="D18" s="25"/>
      <c r="E18" s="25"/>
      <c r="F18" s="25"/>
      <c r="G18" s="25"/>
      <c r="H18" s="25"/>
      <c r="I18" s="25"/>
      <c r="J18" s="25"/>
    </row>
    <row r="19" spans="1:10">
      <c r="A19" s="25"/>
      <c r="B19" s="25"/>
      <c r="C19" s="25"/>
      <c r="D19" s="25"/>
      <c r="E19" s="25"/>
      <c r="F19" s="25"/>
      <c r="G19" s="25"/>
      <c r="H19" s="25"/>
      <c r="I19" s="25"/>
      <c r="J19" s="25"/>
    </row>
    <row r="20" spans="1:10">
      <c r="A20" s="25"/>
      <c r="B20" s="25"/>
      <c r="C20" s="25"/>
      <c r="D20" s="25"/>
      <c r="E20" s="25"/>
      <c r="F20" s="25"/>
      <c r="G20" s="25"/>
      <c r="H20" s="25"/>
      <c r="I20" s="25"/>
      <c r="J20" s="25"/>
    </row>
    <row r="21" spans="1:10">
      <c r="A21" s="25"/>
      <c r="B21" s="25"/>
      <c r="C21" s="25"/>
      <c r="D21" s="25"/>
      <c r="E21" s="25"/>
      <c r="F21" s="25"/>
      <c r="G21" s="25"/>
      <c r="H21" s="25"/>
      <c r="I21" s="25"/>
      <c r="J21" s="25"/>
    </row>
    <row r="22" spans="1:10">
      <c r="A22" s="25"/>
      <c r="B22" s="25"/>
      <c r="C22" s="25"/>
      <c r="D22" s="25"/>
      <c r="E22" s="25"/>
      <c r="F22" s="25"/>
      <c r="G22" s="25"/>
      <c r="H22" s="25"/>
      <c r="I22" s="25"/>
      <c r="J22" s="25"/>
    </row>
    <row r="23" spans="1:10">
      <c r="A23" s="25"/>
      <c r="B23" s="25"/>
      <c r="C23" s="25"/>
      <c r="D23" s="25"/>
      <c r="E23" s="25"/>
      <c r="F23" s="25"/>
      <c r="G23" s="25"/>
      <c r="H23" s="25"/>
      <c r="I23" s="25"/>
      <c r="J23" s="25"/>
    </row>
    <row r="24" spans="1:10">
      <c r="A24" s="25"/>
      <c r="B24" s="25"/>
      <c r="C24" s="25"/>
      <c r="D24" s="25"/>
      <c r="E24" s="25"/>
      <c r="F24" s="25"/>
      <c r="G24" s="25"/>
      <c r="H24" s="25"/>
      <c r="I24" s="25"/>
      <c r="J24" s="25"/>
    </row>
    <row r="25" spans="1:10">
      <c r="A25" s="25"/>
      <c r="B25" s="25"/>
      <c r="C25" s="25"/>
      <c r="D25" s="25"/>
      <c r="E25" s="25"/>
      <c r="F25" s="25"/>
      <c r="G25" s="25"/>
      <c r="H25" s="25"/>
      <c r="I25" s="25"/>
      <c r="J25" s="25"/>
    </row>
    <row r="26" spans="1:10">
      <c r="A26" s="25"/>
      <c r="B26" s="25"/>
      <c r="C26" s="25"/>
      <c r="D26" s="25"/>
      <c r="E26" s="25"/>
      <c r="F26" s="25"/>
      <c r="G26" s="25"/>
      <c r="H26" s="25"/>
      <c r="I26" s="25"/>
      <c r="J26" s="25"/>
    </row>
    <row r="27" spans="1:10">
      <c r="A27" s="25"/>
      <c r="B27" s="25"/>
      <c r="C27" s="25"/>
      <c r="D27" s="25"/>
      <c r="E27" s="25"/>
      <c r="F27" s="25"/>
      <c r="G27" s="25"/>
      <c r="H27" s="25"/>
      <c r="I27" s="25"/>
      <c r="J27" s="25"/>
    </row>
    <row r="28" spans="1:10">
      <c r="A28" s="25"/>
      <c r="B28" s="25"/>
      <c r="C28" s="25"/>
      <c r="D28" s="25"/>
      <c r="E28" s="25"/>
      <c r="F28" s="25"/>
      <c r="G28" s="25"/>
      <c r="H28" s="25"/>
      <c r="I28" s="25"/>
      <c r="J28" s="25"/>
    </row>
    <row r="29" spans="1:10">
      <c r="A29" s="25"/>
      <c r="B29" s="25"/>
      <c r="C29" s="25"/>
      <c r="D29" s="25"/>
      <c r="E29" s="25"/>
      <c r="F29" s="25"/>
      <c r="G29" s="25"/>
      <c r="H29" s="25"/>
      <c r="I29" s="25"/>
      <c r="J29" s="25"/>
    </row>
    <row r="30" spans="1:10">
      <c r="A30" s="25"/>
      <c r="B30" s="25"/>
      <c r="C30" s="25"/>
      <c r="D30" s="25"/>
      <c r="E30" s="25"/>
      <c r="F30" s="25"/>
      <c r="G30" s="25"/>
      <c r="H30" s="25"/>
      <c r="I30" s="25"/>
      <c r="J30" s="25"/>
    </row>
    <row r="31" spans="1:10">
      <c r="A31" s="25"/>
      <c r="B31" s="25"/>
      <c r="C31" s="25"/>
      <c r="D31" s="25"/>
      <c r="E31" s="25"/>
      <c r="F31" s="25"/>
      <c r="G31" s="25"/>
      <c r="H31" s="25"/>
      <c r="I31" s="25"/>
      <c r="J31" s="25"/>
    </row>
    <row r="32" spans="1:10">
      <c r="A32" s="25"/>
      <c r="B32" s="25"/>
      <c r="C32" s="25"/>
      <c r="D32" s="25"/>
      <c r="E32" s="25"/>
      <c r="F32" s="25"/>
      <c r="G32" s="25"/>
      <c r="H32" s="25"/>
      <c r="I32" s="25"/>
      <c r="J32" s="25"/>
    </row>
    <row r="33" spans="1:10">
      <c r="A33" s="25"/>
      <c r="B33" s="25"/>
      <c r="C33" s="25"/>
      <c r="D33" s="25"/>
      <c r="E33" s="25"/>
      <c r="F33" s="25"/>
      <c r="G33" s="25"/>
      <c r="H33" s="25"/>
      <c r="I33" s="25"/>
      <c r="J33" s="25"/>
    </row>
    <row r="34" spans="1:10">
      <c r="A34" s="25"/>
      <c r="B34" s="25"/>
      <c r="C34" s="25"/>
      <c r="D34" s="25"/>
      <c r="E34" s="25"/>
      <c r="F34" s="25"/>
      <c r="G34" s="25"/>
      <c r="H34" s="25"/>
      <c r="I34" s="25"/>
      <c r="J34" s="25"/>
    </row>
    <row r="35" spans="1:10">
      <c r="A35" s="25"/>
      <c r="B35" s="25"/>
      <c r="C35" s="25"/>
      <c r="D35" s="25"/>
      <c r="E35" s="25"/>
      <c r="F35" s="25"/>
      <c r="G35" s="25"/>
      <c r="H35" s="25"/>
      <c r="I35" s="25"/>
      <c r="J35" s="25"/>
    </row>
    <row r="36" spans="1:10">
      <c r="A36" s="25"/>
      <c r="B36" s="25"/>
      <c r="C36" s="25"/>
      <c r="D36" s="25"/>
      <c r="E36" s="25"/>
      <c r="F36" s="25"/>
      <c r="G36" s="25"/>
      <c r="H36" s="25"/>
      <c r="I36" s="25"/>
      <c r="J36" s="25"/>
    </row>
    <row r="37" spans="1:10">
      <c r="A37" s="25"/>
      <c r="B37" s="25"/>
      <c r="C37" s="25"/>
      <c r="D37" s="25"/>
      <c r="E37" s="25"/>
      <c r="F37" s="25"/>
      <c r="G37" s="25"/>
      <c r="H37" s="25"/>
      <c r="I37" s="25"/>
      <c r="J37" s="25"/>
    </row>
    <row r="38" spans="1:10">
      <c r="A38" s="25"/>
      <c r="B38" s="25"/>
      <c r="C38" s="25"/>
      <c r="D38" s="25"/>
      <c r="E38" s="25"/>
      <c r="F38" s="25"/>
      <c r="G38" s="25"/>
      <c r="H38" s="25"/>
      <c r="I38" s="25"/>
      <c r="J38" s="25"/>
    </row>
    <row r="39" spans="1:10">
      <c r="A39" s="25"/>
      <c r="B39" s="25"/>
      <c r="C39" s="25"/>
      <c r="D39" s="25"/>
      <c r="E39" s="25"/>
      <c r="F39" s="25"/>
      <c r="G39" s="25"/>
      <c r="H39" s="25"/>
      <c r="I39" s="25"/>
      <c r="J39" s="25"/>
    </row>
  </sheetData>
  <sheetProtection algorithmName="SHA-512" hashValue="v6hKHjxotGURsC1NVLh4Pzj+QHdC/zjbpR+PvPcc8EQ5dH7OuKyoTthfJV1vHk01UgabsdAwyr1/R//u55yQFg==" saltValue="lbFdCdhnsqxne4cd5csJgw==" spinCount="100000" sheet="1" formatCells="0" formatColumns="0" formatRows="0"/>
  <mergeCells count="10">
    <mergeCell ref="A3:B3"/>
    <mergeCell ref="C3:I3"/>
    <mergeCell ref="A4:B4"/>
    <mergeCell ref="C4:I4"/>
    <mergeCell ref="C7:D7"/>
    <mergeCell ref="A5:B5"/>
    <mergeCell ref="C5:D5"/>
    <mergeCell ref="E5:F5"/>
    <mergeCell ref="G5:H5"/>
    <mergeCell ref="C6:H6"/>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9C33E-2B52-4713-8DA3-3F84F11CEB10}">
  <dimension ref="A1:M50"/>
  <sheetViews>
    <sheetView workbookViewId="0">
      <selection activeCell="A52" sqref="A52"/>
    </sheetView>
  </sheetViews>
  <sheetFormatPr defaultRowHeight="14.4"/>
  <cols>
    <col min="1" max="1" width="19.77734375" customWidth="1"/>
  </cols>
  <sheetData>
    <row r="1" spans="1:13" ht="20.399999999999999" thickBot="1">
      <c r="A1" s="5" t="s">
        <v>114</v>
      </c>
      <c r="B1" s="40"/>
      <c r="C1" s="5"/>
      <c r="D1" s="5"/>
      <c r="E1" s="41"/>
      <c r="F1" s="5"/>
      <c r="G1" s="42"/>
      <c r="H1" s="5"/>
      <c r="I1" s="5"/>
      <c r="J1" s="5"/>
      <c r="K1" s="5"/>
      <c r="L1" s="28"/>
      <c r="M1" s="28"/>
    </row>
    <row r="2" spans="1:13" ht="7.2" customHeight="1" thickTop="1">
      <c r="A2" s="28"/>
      <c r="B2" s="28"/>
      <c r="C2" s="29"/>
      <c r="D2" s="29"/>
      <c r="E2" s="29"/>
      <c r="F2" s="29"/>
      <c r="G2" s="29"/>
      <c r="H2" s="29"/>
      <c r="I2" s="29"/>
      <c r="J2" s="29"/>
      <c r="K2" s="29"/>
      <c r="L2" s="29"/>
      <c r="M2" s="29"/>
    </row>
    <row r="3" spans="1:13">
      <c r="A3" s="39"/>
      <c r="B3" s="39"/>
      <c r="C3" s="39"/>
      <c r="D3" s="39"/>
      <c r="E3" s="39"/>
      <c r="F3" s="39"/>
      <c r="G3" s="39"/>
      <c r="H3" s="39"/>
      <c r="I3" s="39"/>
      <c r="J3" s="39"/>
      <c r="K3" s="39"/>
      <c r="L3" s="30"/>
      <c r="M3" s="30"/>
    </row>
    <row r="4" spans="1:13" ht="7.2" customHeight="1">
      <c r="A4" s="29"/>
      <c r="B4" s="29"/>
      <c r="C4" s="29"/>
      <c r="D4" s="29"/>
      <c r="E4" s="29"/>
      <c r="F4" s="29"/>
      <c r="G4" s="29"/>
      <c r="H4" s="29"/>
      <c r="I4" s="29"/>
      <c r="J4" s="29"/>
      <c r="K4" s="29"/>
      <c r="L4" s="29"/>
      <c r="M4" s="29"/>
    </row>
    <row r="5" spans="1:13" ht="28.8" customHeight="1">
      <c r="A5" s="595" t="s">
        <v>509</v>
      </c>
      <c r="B5" s="595"/>
      <c r="C5" s="595"/>
      <c r="D5" s="595"/>
      <c r="E5" s="595"/>
      <c r="F5" s="595"/>
      <c r="G5" s="595"/>
      <c r="H5" s="595"/>
      <c r="I5" s="595"/>
      <c r="J5" s="595"/>
      <c r="K5" s="595"/>
      <c r="L5" s="29"/>
      <c r="M5" s="29"/>
    </row>
    <row r="6" spans="1:13" ht="7.2" customHeight="1">
      <c r="A6" s="4"/>
      <c r="B6" s="29"/>
      <c r="C6" s="29"/>
      <c r="D6" s="29"/>
      <c r="E6" s="29"/>
      <c r="F6" s="29"/>
      <c r="G6" s="29"/>
      <c r="H6" s="29"/>
      <c r="I6" s="29"/>
      <c r="J6" s="29"/>
      <c r="K6" s="29"/>
      <c r="L6" s="29"/>
      <c r="M6" s="29"/>
    </row>
    <row r="7" spans="1:13" ht="28.8" customHeight="1">
      <c r="A7" s="93" t="s">
        <v>83</v>
      </c>
      <c r="B7" s="589" t="s">
        <v>84</v>
      </c>
      <c r="C7" s="589"/>
      <c r="D7" s="589"/>
      <c r="E7" s="589"/>
      <c r="F7" s="589"/>
      <c r="G7" s="589"/>
      <c r="H7" s="589"/>
      <c r="I7" s="589"/>
      <c r="J7" s="589"/>
      <c r="K7" s="589"/>
      <c r="L7" s="33"/>
      <c r="M7" s="33"/>
    </row>
    <row r="8" spans="1:13" ht="28.8" customHeight="1">
      <c r="A8" s="93" t="s">
        <v>85</v>
      </c>
      <c r="B8" s="590" t="s">
        <v>86</v>
      </c>
      <c r="C8" s="590"/>
      <c r="D8" s="590"/>
      <c r="E8" s="590"/>
      <c r="F8" s="590"/>
      <c r="G8" s="590"/>
      <c r="H8" s="590"/>
      <c r="I8" s="590"/>
      <c r="J8" s="590"/>
      <c r="K8" s="590"/>
      <c r="L8" s="33"/>
      <c r="M8" s="33"/>
    </row>
    <row r="9" spans="1:13" ht="28.8" customHeight="1">
      <c r="A9" s="32" t="s">
        <v>87</v>
      </c>
      <c r="B9" s="590" t="s">
        <v>88</v>
      </c>
      <c r="C9" s="590"/>
      <c r="D9" s="590"/>
      <c r="E9" s="590"/>
      <c r="F9" s="590"/>
      <c r="G9" s="590"/>
      <c r="H9" s="590"/>
      <c r="I9" s="590"/>
      <c r="J9" s="590"/>
      <c r="K9" s="590"/>
      <c r="L9" s="33"/>
      <c r="M9" s="33"/>
    </row>
    <row r="10" spans="1:13" ht="28.8" customHeight="1">
      <c r="A10" s="32" t="s">
        <v>89</v>
      </c>
      <c r="B10" s="569" t="s">
        <v>90</v>
      </c>
      <c r="C10" s="569"/>
      <c r="D10" s="569"/>
      <c r="E10" s="569"/>
      <c r="F10" s="569"/>
      <c r="G10" s="569"/>
      <c r="H10" s="569"/>
      <c r="I10" s="569"/>
      <c r="J10" s="569"/>
      <c r="K10" s="569"/>
      <c r="L10" s="33"/>
      <c r="M10" s="33"/>
    </row>
    <row r="11" spans="1:13" ht="43.2" customHeight="1">
      <c r="A11" s="32" t="s">
        <v>91</v>
      </c>
      <c r="B11" s="590" t="s">
        <v>92</v>
      </c>
      <c r="C11" s="590"/>
      <c r="D11" s="590"/>
      <c r="E11" s="590"/>
      <c r="F11" s="590"/>
      <c r="G11" s="590"/>
      <c r="H11" s="590"/>
      <c r="I11" s="590"/>
      <c r="J11" s="590"/>
      <c r="K11" s="590"/>
      <c r="L11" s="33"/>
      <c r="M11" s="33"/>
    </row>
    <row r="12" spans="1:13" ht="28.8" customHeight="1">
      <c r="A12" s="32" t="s">
        <v>93</v>
      </c>
      <c r="B12" s="590" t="s">
        <v>94</v>
      </c>
      <c r="C12" s="590"/>
      <c r="D12" s="590"/>
      <c r="E12" s="590"/>
      <c r="F12" s="590"/>
      <c r="G12" s="590"/>
      <c r="H12" s="590"/>
      <c r="I12" s="590"/>
      <c r="J12" s="590"/>
      <c r="K12" s="590"/>
      <c r="L12" s="33"/>
      <c r="M12" s="33"/>
    </row>
    <row r="13" spans="1:13" ht="71.849999999999994" customHeight="1">
      <c r="A13" s="32" t="s">
        <v>95</v>
      </c>
      <c r="B13" s="569" t="s">
        <v>96</v>
      </c>
      <c r="C13" s="569"/>
      <c r="D13" s="569"/>
      <c r="E13" s="569"/>
      <c r="F13" s="569"/>
      <c r="G13" s="569"/>
      <c r="H13" s="569"/>
      <c r="I13" s="569"/>
      <c r="J13" s="569"/>
      <c r="K13" s="569"/>
      <c r="L13" s="33"/>
      <c r="M13" s="33"/>
    </row>
    <row r="14" spans="1:13" ht="28.8" customHeight="1">
      <c r="A14" s="32" t="s">
        <v>97</v>
      </c>
      <c r="B14" s="594" t="s">
        <v>98</v>
      </c>
      <c r="C14" s="594"/>
      <c r="D14" s="594"/>
      <c r="E14" s="594"/>
      <c r="F14" s="594"/>
      <c r="G14" s="594"/>
      <c r="H14" s="594"/>
      <c r="I14" s="594"/>
      <c r="J14" s="594"/>
      <c r="K14" s="594"/>
      <c r="L14" s="33"/>
      <c r="M14" s="33"/>
    </row>
    <row r="15" spans="1:13" ht="28.8" customHeight="1">
      <c r="A15" s="32" t="s">
        <v>99</v>
      </c>
      <c r="B15" s="590" t="s">
        <v>100</v>
      </c>
      <c r="C15" s="590"/>
      <c r="D15" s="590"/>
      <c r="E15" s="590"/>
      <c r="F15" s="590"/>
      <c r="G15" s="590"/>
      <c r="H15" s="590"/>
      <c r="I15" s="590"/>
      <c r="J15" s="590"/>
      <c r="K15" s="590"/>
      <c r="L15" s="33"/>
      <c r="M15" s="33"/>
    </row>
    <row r="16" spans="1:13" ht="43.2" customHeight="1">
      <c r="A16" s="32" t="s">
        <v>101</v>
      </c>
      <c r="B16" s="590" t="s">
        <v>102</v>
      </c>
      <c r="C16" s="590"/>
      <c r="D16" s="590"/>
      <c r="E16" s="590"/>
      <c r="F16" s="590"/>
      <c r="G16" s="590"/>
      <c r="H16" s="590"/>
      <c r="I16" s="590"/>
      <c r="J16" s="590"/>
      <c r="K16" s="590"/>
      <c r="L16" s="33"/>
      <c r="M16" s="33"/>
    </row>
    <row r="17" spans="1:13">
      <c r="A17" s="32" t="s">
        <v>103</v>
      </c>
      <c r="B17" s="589" t="s">
        <v>104</v>
      </c>
      <c r="C17" s="589"/>
      <c r="D17" s="589"/>
      <c r="E17" s="589"/>
      <c r="F17" s="589"/>
      <c r="G17" s="589"/>
      <c r="H17" s="589"/>
      <c r="I17" s="589"/>
      <c r="J17" s="589"/>
      <c r="K17" s="589"/>
      <c r="L17" s="33"/>
      <c r="M17" s="33"/>
    </row>
    <row r="18" spans="1:13" ht="28.8" customHeight="1">
      <c r="A18" s="93" t="s">
        <v>105</v>
      </c>
      <c r="B18" s="590" t="s">
        <v>106</v>
      </c>
      <c r="C18" s="590"/>
      <c r="D18" s="590"/>
      <c r="E18" s="590"/>
      <c r="F18" s="590"/>
      <c r="G18" s="590"/>
      <c r="H18" s="590"/>
      <c r="I18" s="590"/>
      <c r="J18" s="590"/>
      <c r="K18" s="590"/>
      <c r="L18" s="33"/>
      <c r="M18" s="33"/>
    </row>
    <row r="19" spans="1:13" ht="28.8" customHeight="1">
      <c r="A19" s="93" t="s">
        <v>107</v>
      </c>
      <c r="B19" s="569" t="s">
        <v>108</v>
      </c>
      <c r="C19" s="569"/>
      <c r="D19" s="569"/>
      <c r="E19" s="569"/>
      <c r="F19" s="569"/>
      <c r="G19" s="569"/>
      <c r="H19" s="569"/>
      <c r="I19" s="569"/>
      <c r="J19" s="569"/>
      <c r="K19" s="569"/>
      <c r="L19" s="33"/>
      <c r="M19" s="33"/>
    </row>
    <row r="20" spans="1:13" ht="28.8" customHeight="1">
      <c r="A20" s="93" t="s">
        <v>109</v>
      </c>
      <c r="B20" s="590" t="s">
        <v>110</v>
      </c>
      <c r="C20" s="590"/>
      <c r="D20" s="590"/>
      <c r="E20" s="590"/>
      <c r="F20" s="590"/>
      <c r="G20" s="590"/>
      <c r="H20" s="590"/>
      <c r="I20" s="590"/>
      <c r="J20" s="590"/>
      <c r="K20" s="590"/>
      <c r="L20" s="33"/>
      <c r="M20" s="33"/>
    </row>
    <row r="21" spans="1:13">
      <c r="A21" s="32" t="s">
        <v>407</v>
      </c>
      <c r="B21" s="593" t="s">
        <v>408</v>
      </c>
      <c r="C21" s="593"/>
      <c r="D21" s="593"/>
      <c r="E21" s="593"/>
      <c r="F21" s="593"/>
      <c r="G21" s="593"/>
      <c r="H21" s="593"/>
      <c r="I21" s="593"/>
      <c r="J21" s="593"/>
      <c r="K21" s="593"/>
      <c r="L21" s="29"/>
      <c r="M21" s="29"/>
    </row>
    <row r="22" spans="1:13" ht="28.8" customHeight="1">
      <c r="A22" s="396"/>
      <c r="B22" s="569" t="s">
        <v>409</v>
      </c>
      <c r="C22" s="569"/>
      <c r="D22" s="569"/>
      <c r="E22" s="569"/>
      <c r="F22" s="569"/>
      <c r="G22" s="569"/>
      <c r="H22" s="569"/>
      <c r="I22" s="569"/>
      <c r="J22" s="569"/>
      <c r="K22" s="569"/>
      <c r="L22" s="29"/>
      <c r="M22" s="29"/>
    </row>
    <row r="23" spans="1:13" ht="43.2" customHeight="1">
      <c r="A23" s="34"/>
      <c r="B23" s="569" t="s">
        <v>410</v>
      </c>
      <c r="C23" s="569"/>
      <c r="D23" s="569"/>
      <c r="E23" s="569"/>
      <c r="F23" s="569"/>
      <c r="G23" s="569"/>
      <c r="H23" s="569"/>
      <c r="I23" s="569"/>
      <c r="J23" s="569"/>
      <c r="K23" s="569"/>
      <c r="L23" s="29"/>
      <c r="M23" s="29"/>
    </row>
    <row r="24" spans="1:13">
      <c r="A24" s="34"/>
      <c r="B24" s="29"/>
      <c r="C24" s="582" t="s">
        <v>411</v>
      </c>
      <c r="D24" s="582"/>
      <c r="E24" s="582"/>
      <c r="F24" s="582"/>
      <c r="G24" s="582"/>
      <c r="H24" s="582"/>
      <c r="I24" s="582"/>
      <c r="J24" s="582"/>
      <c r="K24" s="582"/>
      <c r="L24" s="29"/>
      <c r="M24" s="29"/>
    </row>
    <row r="25" spans="1:13">
      <c r="A25" s="398"/>
      <c r="B25" s="29"/>
      <c r="C25" s="582" t="s">
        <v>412</v>
      </c>
      <c r="D25" s="582"/>
      <c r="E25" s="582"/>
      <c r="F25" s="582"/>
      <c r="G25" s="582"/>
      <c r="H25" s="582"/>
      <c r="I25" s="582"/>
      <c r="J25" s="582"/>
      <c r="K25" s="582"/>
      <c r="L25" s="29"/>
      <c r="M25" s="29"/>
    </row>
    <row r="26" spans="1:13">
      <c r="A26" s="398"/>
      <c r="B26" s="29"/>
      <c r="C26" s="397"/>
      <c r="D26" s="583" t="s">
        <v>413</v>
      </c>
      <c r="E26" s="583"/>
      <c r="F26" s="583"/>
      <c r="G26" s="583"/>
      <c r="H26" s="583"/>
      <c r="I26" s="583"/>
      <c r="J26" s="583"/>
      <c r="K26" s="583"/>
      <c r="L26" s="29"/>
      <c r="M26" s="29"/>
    </row>
    <row r="27" spans="1:13">
      <c r="A27" s="398"/>
      <c r="B27" s="29"/>
      <c r="C27" s="397"/>
      <c r="D27" s="583" t="s">
        <v>414</v>
      </c>
      <c r="E27" s="583"/>
      <c r="F27" s="583"/>
      <c r="G27" s="583"/>
      <c r="H27" s="583"/>
      <c r="I27" s="583"/>
      <c r="J27" s="583"/>
      <c r="K27" s="583"/>
      <c r="L27" s="29"/>
      <c r="M27" s="29"/>
    </row>
    <row r="28" spans="1:13">
      <c r="A28" s="399"/>
      <c r="B28" s="29"/>
      <c r="C28" s="397"/>
      <c r="D28" s="583" t="s">
        <v>415</v>
      </c>
      <c r="E28" s="583"/>
      <c r="F28" s="583"/>
      <c r="G28" s="583"/>
      <c r="H28" s="583"/>
      <c r="I28" s="583"/>
      <c r="J28" s="583"/>
      <c r="K28" s="583"/>
      <c r="L28" s="29"/>
      <c r="M28" s="29"/>
    </row>
    <row r="29" spans="1:13">
      <c r="A29" s="399"/>
      <c r="B29" s="29"/>
      <c r="C29" s="582" t="s">
        <v>416</v>
      </c>
      <c r="D29" s="582"/>
      <c r="E29" s="582"/>
      <c r="F29" s="582"/>
      <c r="G29" s="582"/>
      <c r="H29" s="582"/>
      <c r="I29" s="582"/>
      <c r="J29" s="582"/>
      <c r="K29" s="582"/>
      <c r="L29" s="29"/>
      <c r="M29" s="29"/>
    </row>
    <row r="30" spans="1:13">
      <c r="A30" s="400"/>
      <c r="B30" s="569" t="s">
        <v>417</v>
      </c>
      <c r="C30" s="569"/>
      <c r="D30" s="569"/>
      <c r="E30" s="569"/>
      <c r="F30" s="569"/>
      <c r="G30" s="569"/>
      <c r="H30" s="569"/>
      <c r="I30" s="569"/>
      <c r="J30" s="569"/>
      <c r="K30" s="569"/>
      <c r="L30" s="29"/>
      <c r="M30" s="29"/>
    </row>
    <row r="31" spans="1:13" ht="28.8" customHeight="1">
      <c r="A31" s="401"/>
      <c r="B31" s="569" t="s">
        <v>418</v>
      </c>
      <c r="C31" s="569"/>
      <c r="D31" s="569"/>
      <c r="E31" s="569"/>
      <c r="F31" s="569"/>
      <c r="G31" s="569"/>
      <c r="H31" s="569"/>
      <c r="I31" s="569"/>
      <c r="J31" s="569"/>
      <c r="K31" s="569"/>
      <c r="L31" s="29"/>
      <c r="M31" s="29"/>
    </row>
    <row r="32" spans="1:13">
      <c r="A32" s="34"/>
      <c r="B32" s="29"/>
      <c r="C32" s="29"/>
      <c r="D32" s="29"/>
      <c r="E32" s="29"/>
      <c r="F32" s="29"/>
      <c r="G32" s="29"/>
      <c r="H32" s="29"/>
      <c r="I32" s="29"/>
      <c r="J32" s="29"/>
      <c r="K32" s="29"/>
      <c r="L32" s="29"/>
      <c r="M32" s="29"/>
    </row>
    <row r="33" spans="1:13">
      <c r="A33" s="34"/>
      <c r="B33" s="29"/>
      <c r="C33" s="29"/>
      <c r="D33" s="29"/>
      <c r="E33" s="29"/>
      <c r="F33" s="29"/>
      <c r="G33" s="29"/>
      <c r="H33" s="29"/>
      <c r="I33" s="29"/>
      <c r="J33" s="29"/>
      <c r="K33" s="29"/>
      <c r="L33" s="29"/>
      <c r="M33" s="29"/>
    </row>
    <row r="34" spans="1:13">
      <c r="A34" s="36"/>
      <c r="B34" s="37"/>
      <c r="C34" s="37"/>
      <c r="D34" s="584"/>
      <c r="E34" s="584"/>
      <c r="F34" s="584"/>
      <c r="G34" s="584"/>
      <c r="H34" s="37"/>
      <c r="I34" s="37"/>
      <c r="J34" s="37"/>
      <c r="K34" s="37"/>
      <c r="L34" s="37"/>
      <c r="M34" s="37"/>
    </row>
    <row r="35" spans="1:13">
      <c r="A35" s="586">
        <f>'Cover Page'!C4</f>
        <v>0</v>
      </c>
      <c r="B35" s="586"/>
      <c r="C35" s="37"/>
      <c r="D35" s="585"/>
      <c r="E35" s="585"/>
      <c r="F35" s="585"/>
      <c r="G35" s="585"/>
      <c r="H35" s="37"/>
      <c r="I35" s="587"/>
      <c r="J35" s="587"/>
      <c r="K35" s="587"/>
      <c r="L35" s="37"/>
      <c r="M35" s="37"/>
    </row>
    <row r="36" spans="1:13">
      <c r="A36" s="588" t="s">
        <v>513</v>
      </c>
      <c r="B36" s="588"/>
      <c r="C36" s="28"/>
      <c r="D36" s="588" t="s">
        <v>229</v>
      </c>
      <c r="E36" s="588"/>
      <c r="F36" s="588"/>
      <c r="G36" s="588"/>
      <c r="H36" s="28"/>
      <c r="I36" s="588" t="s">
        <v>111</v>
      </c>
      <c r="J36" s="588"/>
      <c r="K36" s="588"/>
      <c r="L36" s="28"/>
      <c r="M36" s="28"/>
    </row>
    <row r="37" spans="1:13">
      <c r="A37" s="29"/>
      <c r="B37" s="29"/>
      <c r="C37" s="29"/>
      <c r="D37" s="29"/>
      <c r="E37" s="29"/>
      <c r="F37" s="29"/>
      <c r="G37" s="29"/>
      <c r="H37" s="29"/>
      <c r="I37" s="29"/>
      <c r="J37" s="29"/>
      <c r="K37" s="29"/>
      <c r="L37" s="29"/>
      <c r="M37" s="29"/>
    </row>
    <row r="38" spans="1:13">
      <c r="A38" s="29"/>
      <c r="B38" s="29"/>
      <c r="C38" s="29"/>
      <c r="D38" s="29"/>
      <c r="E38" s="29"/>
      <c r="F38" s="29"/>
      <c r="G38" s="29"/>
      <c r="H38" s="29"/>
      <c r="I38" s="29"/>
      <c r="J38" s="29"/>
      <c r="K38" s="29"/>
      <c r="L38" s="29"/>
      <c r="M38" s="29"/>
    </row>
    <row r="39" spans="1:13">
      <c r="A39" s="29"/>
      <c r="B39" s="29"/>
      <c r="C39" s="29"/>
      <c r="D39" s="29"/>
      <c r="E39" s="29"/>
      <c r="F39" s="29"/>
      <c r="G39" s="29"/>
      <c r="H39" s="29"/>
      <c r="I39" s="29"/>
      <c r="J39" s="29"/>
      <c r="K39" s="29"/>
      <c r="L39" s="29"/>
      <c r="M39" s="29"/>
    </row>
    <row r="40" spans="1:13" ht="20.399999999999999" thickBot="1">
      <c r="A40" s="5" t="s">
        <v>230</v>
      </c>
      <c r="B40" s="40"/>
      <c r="C40" s="5"/>
      <c r="D40" s="5"/>
      <c r="E40" s="41"/>
      <c r="F40" s="5"/>
      <c r="G40" s="42"/>
      <c r="H40" s="5"/>
      <c r="I40" s="5"/>
      <c r="J40" s="5"/>
      <c r="K40" s="5"/>
      <c r="L40" s="38"/>
      <c r="M40" s="38"/>
    </row>
    <row r="41" spans="1:13" ht="7.2" customHeight="1" thickTop="1">
      <c r="A41" s="28"/>
      <c r="B41" s="28"/>
      <c r="C41" s="29"/>
      <c r="D41" s="29"/>
      <c r="E41" s="29"/>
      <c r="F41" s="29"/>
      <c r="G41" s="29"/>
      <c r="H41" s="29"/>
      <c r="I41" s="29"/>
      <c r="J41" s="29"/>
      <c r="K41" s="29"/>
      <c r="L41" s="29"/>
      <c r="M41" s="29"/>
    </row>
    <row r="42" spans="1:13">
      <c r="A42" s="39"/>
      <c r="B42" s="39"/>
      <c r="C42" s="39"/>
      <c r="D42" s="39"/>
      <c r="E42" s="39"/>
      <c r="F42" s="39"/>
      <c r="G42" s="39"/>
      <c r="H42" s="39"/>
      <c r="I42" s="39"/>
      <c r="J42" s="39"/>
      <c r="K42" s="39"/>
      <c r="L42" s="30"/>
      <c r="M42" s="30"/>
    </row>
    <row r="43" spans="1:13" ht="7.2" customHeight="1">
      <c r="A43" s="29"/>
      <c r="B43" s="29"/>
      <c r="C43" s="29"/>
      <c r="D43" s="29"/>
      <c r="E43" s="29"/>
      <c r="F43" s="29"/>
      <c r="G43" s="29"/>
      <c r="H43" s="29"/>
      <c r="I43" s="29"/>
      <c r="J43" s="29"/>
      <c r="K43" s="29"/>
      <c r="L43" s="29"/>
      <c r="M43" s="29"/>
    </row>
    <row r="44" spans="1:13" ht="28.8" customHeight="1">
      <c r="A44" s="592" t="s">
        <v>112</v>
      </c>
      <c r="B44" s="592"/>
      <c r="C44" s="592"/>
      <c r="D44" s="592"/>
      <c r="E44" s="592"/>
      <c r="F44" s="592"/>
      <c r="G44" s="592"/>
      <c r="H44" s="592"/>
      <c r="I44" s="592"/>
      <c r="J44" s="592"/>
      <c r="K44" s="592"/>
      <c r="L44" s="35"/>
      <c r="M44" s="35"/>
    </row>
    <row r="45" spans="1:13" ht="28.8" customHeight="1">
      <c r="A45" s="591" t="s">
        <v>113</v>
      </c>
      <c r="B45" s="591"/>
      <c r="C45" s="591"/>
      <c r="D45" s="591"/>
      <c r="E45" s="591"/>
      <c r="F45" s="591"/>
      <c r="G45" s="591"/>
      <c r="H45" s="591"/>
      <c r="I45" s="591"/>
      <c r="J45" s="591"/>
      <c r="K45" s="591"/>
      <c r="L45" s="29"/>
      <c r="M45" s="29"/>
    </row>
    <row r="46" spans="1:13">
      <c r="A46" s="34"/>
      <c r="B46" s="29"/>
      <c r="C46" s="29"/>
      <c r="D46" s="29"/>
      <c r="E46" s="29"/>
      <c r="F46" s="29"/>
      <c r="G46" s="29"/>
      <c r="H46" s="29"/>
      <c r="I46" s="29"/>
      <c r="J46" s="29"/>
      <c r="K46" s="29"/>
      <c r="L46" s="29"/>
      <c r="M46" s="29" t="s">
        <v>32</v>
      </c>
    </row>
    <row r="47" spans="1:13">
      <c r="A47" s="34"/>
      <c r="B47" s="29"/>
      <c r="C47" s="29"/>
      <c r="D47" s="29"/>
      <c r="E47" s="29"/>
      <c r="F47" s="29"/>
      <c r="G47" s="29"/>
      <c r="H47" s="29"/>
      <c r="I47" s="29"/>
      <c r="J47" s="29"/>
      <c r="K47" s="29"/>
      <c r="L47" s="29"/>
      <c r="M47" s="29"/>
    </row>
    <row r="48" spans="1:13">
      <c r="A48" s="36"/>
      <c r="B48" s="37"/>
      <c r="C48" s="37"/>
      <c r="D48" s="584"/>
      <c r="E48" s="584"/>
      <c r="F48" s="584"/>
      <c r="G48" s="584"/>
      <c r="H48" s="37"/>
      <c r="I48" s="37"/>
      <c r="J48" s="37"/>
      <c r="K48" s="37"/>
      <c r="L48" s="37"/>
      <c r="M48" s="37"/>
    </row>
    <row r="49" spans="1:13">
      <c r="A49" s="586">
        <f>'Cover Page'!C4</f>
        <v>0</v>
      </c>
      <c r="B49" s="586"/>
      <c r="C49" s="37"/>
      <c r="D49" s="585"/>
      <c r="E49" s="585"/>
      <c r="F49" s="585"/>
      <c r="G49" s="585"/>
      <c r="H49" s="37"/>
      <c r="I49" s="587"/>
      <c r="J49" s="587"/>
      <c r="K49" s="587"/>
      <c r="L49" s="37"/>
      <c r="M49" s="37"/>
    </row>
    <row r="50" spans="1:13">
      <c r="A50" s="588" t="s">
        <v>513</v>
      </c>
      <c r="B50" s="588"/>
      <c r="C50" s="28"/>
      <c r="D50" s="588" t="s">
        <v>229</v>
      </c>
      <c r="E50" s="588"/>
      <c r="F50" s="588"/>
      <c r="G50" s="588"/>
      <c r="H50" s="28"/>
      <c r="I50" s="588" t="s">
        <v>111</v>
      </c>
      <c r="J50" s="588"/>
      <c r="K50" s="588"/>
      <c r="L50" s="28"/>
      <c r="M50" s="28"/>
    </row>
  </sheetData>
  <sheetProtection formatCells="0" formatRows="0"/>
  <mergeCells count="40">
    <mergeCell ref="B11:K11"/>
    <mergeCell ref="A5:K5"/>
    <mergeCell ref="B8:K8"/>
    <mergeCell ref="B9:K9"/>
    <mergeCell ref="B10:K10"/>
    <mergeCell ref="B7:K7"/>
    <mergeCell ref="B12:K12"/>
    <mergeCell ref="B13:K13"/>
    <mergeCell ref="B14:K14"/>
    <mergeCell ref="B15:K15"/>
    <mergeCell ref="B16:K16"/>
    <mergeCell ref="B17:K17"/>
    <mergeCell ref="B18:K18"/>
    <mergeCell ref="B19:K19"/>
    <mergeCell ref="B20:K20"/>
    <mergeCell ref="A45:K45"/>
    <mergeCell ref="D34:G35"/>
    <mergeCell ref="A35:B35"/>
    <mergeCell ref="I35:K35"/>
    <mergeCell ref="A36:B36"/>
    <mergeCell ref="D36:G36"/>
    <mergeCell ref="I36:K36"/>
    <mergeCell ref="A44:K44"/>
    <mergeCell ref="B21:K21"/>
    <mergeCell ref="B22:K22"/>
    <mergeCell ref="B23:K23"/>
    <mergeCell ref="C24:K24"/>
    <mergeCell ref="D48:G49"/>
    <mergeCell ref="A49:B49"/>
    <mergeCell ref="I49:K49"/>
    <mergeCell ref="A50:B50"/>
    <mergeCell ref="D50:G50"/>
    <mergeCell ref="I50:K50"/>
    <mergeCell ref="B30:K30"/>
    <mergeCell ref="B31:K31"/>
    <mergeCell ref="C25:K25"/>
    <mergeCell ref="D26:K26"/>
    <mergeCell ref="D27:K27"/>
    <mergeCell ref="D28:K28"/>
    <mergeCell ref="C29:K29"/>
  </mergeCells>
  <pageMargins left="0.7" right="0.7" top="0.75" bottom="0.75" header="0.3" footer="0.3"/>
  <pageSetup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9C0CF-F029-411D-A150-B33A3CC48851}">
  <dimension ref="A1:O25"/>
  <sheetViews>
    <sheetView workbookViewId="0">
      <selection activeCell="J17" sqref="J17"/>
    </sheetView>
  </sheetViews>
  <sheetFormatPr defaultRowHeight="14.4"/>
  <cols>
    <col min="1" max="1" width="19.88671875" customWidth="1"/>
    <col min="7" max="7" width="8.88671875" customWidth="1"/>
    <col min="9" max="9" width="8.88671875" customWidth="1"/>
    <col min="10" max="10" width="12.5546875" customWidth="1"/>
    <col min="11" max="11" width="6.109375" customWidth="1"/>
    <col min="14" max="14" width="8.88671875" customWidth="1"/>
    <col min="15" max="15" width="10" customWidth="1"/>
  </cols>
  <sheetData>
    <row r="1" spans="1:15" ht="20.399999999999999" thickBot="1">
      <c r="A1" s="5" t="s">
        <v>508</v>
      </c>
      <c r="B1" s="5"/>
      <c r="C1" s="5"/>
      <c r="D1" s="5"/>
      <c r="E1" s="5"/>
      <c r="F1" s="5"/>
      <c r="G1" s="5"/>
      <c r="H1" s="5"/>
      <c r="I1" s="5"/>
      <c r="J1" s="5"/>
      <c r="K1" s="5"/>
      <c r="L1" s="5"/>
    </row>
    <row r="2" spans="1:15" ht="18" customHeight="1" thickTop="1" thickBot="1">
      <c r="A2" s="8" t="s">
        <v>35</v>
      </c>
      <c r="B2" s="8"/>
      <c r="C2" s="8"/>
      <c r="D2" s="8"/>
      <c r="E2" s="8"/>
      <c r="F2" s="8"/>
      <c r="G2" s="8"/>
      <c r="H2" s="8"/>
      <c r="I2" s="8"/>
      <c r="J2" s="8"/>
      <c r="K2" s="8"/>
      <c r="L2" s="8"/>
    </row>
    <row r="3" spans="1:15" ht="18" customHeight="1" thickTop="1">
      <c r="A3" s="6" t="s">
        <v>36</v>
      </c>
      <c r="B3" s="608">
        <f>'Cover Page'!C3</f>
        <v>0</v>
      </c>
      <c r="C3" s="608"/>
      <c r="D3" s="608"/>
      <c r="E3" s="608"/>
      <c r="F3" s="608"/>
      <c r="G3" s="608"/>
      <c r="H3" s="608"/>
      <c r="I3" s="608"/>
      <c r="J3" s="608"/>
      <c r="K3" s="608"/>
      <c r="L3" s="3"/>
    </row>
    <row r="4" spans="1:15" ht="7.2" customHeight="1">
      <c r="A4" s="88"/>
      <c r="B4" s="89"/>
      <c r="C4" s="89"/>
      <c r="D4" s="89"/>
      <c r="E4" s="89"/>
      <c r="F4" s="90"/>
      <c r="G4" s="91"/>
      <c r="H4" s="91"/>
      <c r="I4" s="91"/>
      <c r="J4" s="91"/>
      <c r="K4" s="91"/>
      <c r="L4" s="92"/>
    </row>
    <row r="5" spans="1:15" ht="18" customHeight="1" thickBot="1">
      <c r="A5" s="8" t="s">
        <v>507</v>
      </c>
      <c r="B5" s="8"/>
      <c r="C5" s="8"/>
      <c r="D5" s="8"/>
      <c r="E5" s="8"/>
      <c r="F5" s="8"/>
      <c r="G5" s="8"/>
      <c r="H5" s="8"/>
      <c r="I5" s="8"/>
      <c r="J5" s="8"/>
      <c r="K5" s="8"/>
      <c r="L5" s="8"/>
    </row>
    <row r="6" spans="1:15" ht="18" customHeight="1" thickTop="1">
      <c r="A6" s="7" t="s">
        <v>37</v>
      </c>
      <c r="B6" s="622"/>
      <c r="C6" s="622"/>
      <c r="D6" s="622"/>
      <c r="E6" s="622"/>
      <c r="F6" s="618" t="s">
        <v>38</v>
      </c>
      <c r="G6" s="618"/>
      <c r="H6" s="621"/>
      <c r="I6" s="621"/>
      <c r="J6" s="621"/>
      <c r="K6" s="621"/>
      <c r="L6" s="621"/>
      <c r="N6" s="619" t="s">
        <v>445</v>
      </c>
      <c r="O6" s="620"/>
    </row>
    <row r="7" spans="1:15" ht="28.5" customHeight="1">
      <c r="A7" s="78" t="s">
        <v>226</v>
      </c>
      <c r="B7" s="616" t="str">
        <f>IF('Cover Page'!C5='Cover Page'!G5,
TEXT('Cover Page'!C5,"mmmm d, yyyy"),
TEXT('Cover Page'!C5,"mmmm") &amp; " " &amp;
TEXT('Cover Page'!C5,"d") &amp; "-" &amp;
TEXT('Cover Page'!G5,"d") &amp; ", " &amp;
TEXT('Cover Page'!C5,"yyyy"))</f>
        <v>January 0, 1900</v>
      </c>
      <c r="C7" s="616"/>
      <c r="D7" s="616"/>
      <c r="E7" s="82" t="s">
        <v>222</v>
      </c>
      <c r="F7" s="231"/>
      <c r="G7" s="617" t="s">
        <v>224</v>
      </c>
      <c r="H7" s="617"/>
      <c r="I7" s="617"/>
      <c r="J7" s="617"/>
      <c r="K7" s="617"/>
      <c r="L7" s="83" t="s">
        <v>221</v>
      </c>
      <c r="N7" s="402" t="s">
        <v>355</v>
      </c>
      <c r="O7" s="402" t="s">
        <v>435</v>
      </c>
    </row>
    <row r="8" spans="1:15" ht="18.600000000000001" customHeight="1">
      <c r="A8" s="78" t="s">
        <v>223</v>
      </c>
      <c r="B8" s="623" t="s">
        <v>297</v>
      </c>
      <c r="C8" s="624"/>
      <c r="D8" s="611" t="s">
        <v>296</v>
      </c>
      <c r="E8" s="611"/>
      <c r="F8" s="79"/>
      <c r="G8" s="622"/>
      <c r="H8" s="622"/>
      <c r="I8" s="622"/>
      <c r="J8" s="622"/>
      <c r="K8" s="622"/>
      <c r="L8" s="232"/>
      <c r="N8" s="403" t="s">
        <v>436</v>
      </c>
      <c r="O8" s="404" t="s">
        <v>437</v>
      </c>
    </row>
    <row r="9" spans="1:15" ht="14.85" customHeight="1">
      <c r="A9" s="80" t="s">
        <v>354</v>
      </c>
      <c r="B9" s="614"/>
      <c r="C9" s="625"/>
      <c r="D9" s="614"/>
      <c r="E9" s="614"/>
      <c r="F9" s="79"/>
      <c r="G9" s="607"/>
      <c r="H9" s="607"/>
      <c r="I9" s="607"/>
      <c r="J9" s="607"/>
      <c r="K9" s="607"/>
      <c r="L9" s="233"/>
      <c r="N9" s="403">
        <v>5</v>
      </c>
      <c r="O9" s="404">
        <v>4</v>
      </c>
    </row>
    <row r="10" spans="1:15" ht="14.85" customHeight="1">
      <c r="A10" s="80" t="s">
        <v>39</v>
      </c>
      <c r="B10" s="615"/>
      <c r="C10" s="626"/>
      <c r="D10" s="615"/>
      <c r="E10" s="615"/>
      <c r="F10" s="79"/>
      <c r="G10" s="607"/>
      <c r="H10" s="607"/>
      <c r="I10" s="607"/>
      <c r="J10" s="607"/>
      <c r="K10" s="607"/>
      <c r="L10" s="233"/>
      <c r="N10" s="403" t="s">
        <v>438</v>
      </c>
      <c r="O10" s="404">
        <v>5</v>
      </c>
    </row>
    <row r="11" spans="1:15" ht="14.85" customHeight="1">
      <c r="A11" s="80" t="s">
        <v>40</v>
      </c>
      <c r="B11" s="615"/>
      <c r="C11" s="626"/>
      <c r="D11" s="615"/>
      <c r="E11" s="615"/>
      <c r="F11" s="79"/>
      <c r="G11" s="607"/>
      <c r="H11" s="607"/>
      <c r="I11" s="607"/>
      <c r="J11" s="607"/>
      <c r="K11" s="607"/>
      <c r="L11" s="233"/>
      <c r="N11" s="403">
        <v>8</v>
      </c>
      <c r="O11" s="404">
        <v>6</v>
      </c>
    </row>
    <row r="12" spans="1:15" ht="14.85" customHeight="1">
      <c r="A12" s="81" t="s">
        <v>355</v>
      </c>
      <c r="B12" s="612">
        <f>SUM(B9:C11)</f>
        <v>0</v>
      </c>
      <c r="C12" s="613"/>
      <c r="D12" s="612">
        <f>SUM(D9:E11)</f>
        <v>0</v>
      </c>
      <c r="E12" s="612"/>
      <c r="F12" s="79"/>
      <c r="G12" s="607"/>
      <c r="H12" s="607"/>
      <c r="I12" s="607"/>
      <c r="J12" s="607"/>
      <c r="K12" s="607"/>
      <c r="L12" s="233"/>
      <c r="N12" s="403">
        <v>9</v>
      </c>
      <c r="O12" s="404">
        <v>7</v>
      </c>
    </row>
    <row r="13" spans="1:15" ht="14.85" customHeight="1">
      <c r="A13" s="80" t="s">
        <v>225</v>
      </c>
      <c r="B13" s="609"/>
      <c r="C13" s="610"/>
      <c r="D13" s="609"/>
      <c r="E13" s="609"/>
      <c r="F13" s="79"/>
      <c r="G13" s="606"/>
      <c r="H13" s="606"/>
      <c r="I13" s="606"/>
      <c r="J13" s="606"/>
      <c r="K13" s="606"/>
      <c r="L13" s="233"/>
      <c r="N13" s="403" t="s">
        <v>439</v>
      </c>
      <c r="O13" s="404">
        <v>8</v>
      </c>
    </row>
    <row r="14" spans="1:15" ht="7.2" customHeight="1">
      <c r="A14" s="596"/>
      <c r="B14" s="597"/>
      <c r="C14" s="597"/>
      <c r="D14" s="597"/>
      <c r="E14" s="597"/>
      <c r="F14" s="597"/>
      <c r="G14" s="597"/>
      <c r="H14" s="597"/>
      <c r="I14" s="597"/>
      <c r="J14" s="597"/>
      <c r="K14" s="597"/>
      <c r="L14" s="598"/>
    </row>
    <row r="15" spans="1:15" ht="18" thickBot="1">
      <c r="A15" s="600" t="s">
        <v>506</v>
      </c>
      <c r="B15" s="600"/>
      <c r="C15" s="600"/>
      <c r="D15" s="600"/>
      <c r="E15" s="600"/>
      <c r="F15" s="600"/>
      <c r="G15" s="600"/>
      <c r="H15" s="600"/>
      <c r="I15" s="600"/>
      <c r="J15" s="600"/>
      <c r="K15" s="600"/>
      <c r="L15" s="600"/>
    </row>
    <row r="16" spans="1:15" ht="28.2" thickTop="1">
      <c r="A16" s="73" t="s">
        <v>227</v>
      </c>
      <c r="B16" s="87"/>
      <c r="C16" s="87"/>
      <c r="D16" s="87"/>
      <c r="E16" s="87"/>
      <c r="F16" s="84" t="s">
        <v>289</v>
      </c>
      <c r="G16" s="602" t="s">
        <v>111</v>
      </c>
      <c r="H16" s="602"/>
    </row>
    <row r="17" spans="1:10" ht="18" customHeight="1">
      <c r="A17" s="601" t="s">
        <v>504</v>
      </c>
      <c r="B17" s="601"/>
      <c r="C17" s="601"/>
      <c r="D17" s="601"/>
      <c r="E17" s="601"/>
      <c r="F17" s="234"/>
      <c r="G17" s="603"/>
      <c r="H17" s="603"/>
      <c r="I17" s="86"/>
      <c r="J17" s="86"/>
    </row>
    <row r="18" spans="1:10" ht="18" customHeight="1">
      <c r="A18" s="601" t="s">
        <v>505</v>
      </c>
      <c r="B18" s="601"/>
      <c r="C18" s="601"/>
      <c r="D18" s="601"/>
      <c r="E18" s="601"/>
      <c r="F18" s="235"/>
      <c r="G18" s="604"/>
      <c r="H18" s="604"/>
    </row>
    <row r="19" spans="1:10" ht="18" customHeight="1">
      <c r="A19" s="601" t="s">
        <v>228</v>
      </c>
      <c r="B19" s="601"/>
      <c r="C19" s="601"/>
      <c r="D19" s="601"/>
      <c r="E19" s="601"/>
      <c r="F19" s="235"/>
      <c r="G19" s="605"/>
      <c r="H19" s="605"/>
      <c r="I19" s="86"/>
      <c r="J19" s="86"/>
    </row>
    <row r="20" spans="1:10" ht="18" customHeight="1">
      <c r="A20" s="85"/>
      <c r="B20" s="599"/>
      <c r="C20" s="599"/>
      <c r="D20" s="599"/>
      <c r="E20" s="599"/>
      <c r="F20" s="599"/>
      <c r="G20" s="599"/>
      <c r="H20" s="599"/>
      <c r="I20" s="599"/>
      <c r="J20" s="599"/>
    </row>
    <row r="21" spans="1:10" ht="18" customHeight="1">
      <c r="A21" s="85"/>
      <c r="B21" s="599"/>
      <c r="C21" s="599"/>
      <c r="D21" s="599"/>
      <c r="E21" s="599"/>
      <c r="F21" s="599"/>
      <c r="G21" s="599"/>
      <c r="H21" s="599"/>
      <c r="I21" s="599"/>
      <c r="J21" s="599"/>
    </row>
    <row r="22" spans="1:10" ht="18" customHeight="1">
      <c r="A22" s="85"/>
      <c r="B22" s="599"/>
      <c r="C22" s="599"/>
      <c r="D22" s="599"/>
      <c r="E22" s="599"/>
      <c r="F22" s="599"/>
      <c r="G22" s="599"/>
      <c r="H22" s="599"/>
      <c r="I22" s="599"/>
      <c r="J22" s="599"/>
    </row>
    <row r="23" spans="1:10" ht="18" customHeight="1">
      <c r="A23" s="85"/>
      <c r="B23" s="599"/>
      <c r="C23" s="599"/>
      <c r="D23" s="599"/>
      <c r="E23" s="599"/>
      <c r="F23" s="599"/>
      <c r="G23" s="599"/>
      <c r="H23" s="599"/>
      <c r="I23" s="599"/>
      <c r="J23" s="599"/>
    </row>
    <row r="24" spans="1:10" ht="18" customHeight="1">
      <c r="A24" s="85"/>
      <c r="B24" s="599"/>
      <c r="C24" s="599"/>
      <c r="D24" s="599"/>
      <c r="E24" s="599"/>
      <c r="F24" s="599"/>
      <c r="G24" s="599"/>
      <c r="H24" s="599"/>
      <c r="I24" s="599"/>
      <c r="J24" s="599"/>
    </row>
    <row r="25" spans="1:10" ht="18" customHeight="1">
      <c r="A25" s="85"/>
      <c r="B25" s="599"/>
      <c r="C25" s="599"/>
      <c r="D25" s="599"/>
      <c r="E25" s="599"/>
      <c r="F25" s="599"/>
      <c r="G25" s="599"/>
      <c r="H25" s="599"/>
      <c r="I25" s="599"/>
      <c r="J25" s="599"/>
    </row>
  </sheetData>
  <sheetProtection algorithmName="SHA-512" hashValue="IrCClBHOuYoo0+KE5rV0IcWX5aU85w5BBWBlOMbBVQGjoqKm/cCodPJUAAR5dGUoprnGN+Nu99vsU5IPso6EmQ==" saltValue="INFej9I/95IeXt23meAqQA==" spinCount="100000" sheet="1" formatCells="0" formatColumns="0" formatRows="0"/>
  <mergeCells count="40">
    <mergeCell ref="N6:O6"/>
    <mergeCell ref="H6:L6"/>
    <mergeCell ref="B6:E6"/>
    <mergeCell ref="G11:K11"/>
    <mergeCell ref="B8:C8"/>
    <mergeCell ref="B9:C9"/>
    <mergeCell ref="B10:C10"/>
    <mergeCell ref="B11:C11"/>
    <mergeCell ref="G8:K8"/>
    <mergeCell ref="G13:K13"/>
    <mergeCell ref="G9:K9"/>
    <mergeCell ref="B3:K3"/>
    <mergeCell ref="G12:K12"/>
    <mergeCell ref="B13:C13"/>
    <mergeCell ref="D13:E13"/>
    <mergeCell ref="D8:E8"/>
    <mergeCell ref="B12:C12"/>
    <mergeCell ref="D9:E9"/>
    <mergeCell ref="D10:E10"/>
    <mergeCell ref="D11:E11"/>
    <mergeCell ref="D12:E12"/>
    <mergeCell ref="G10:K10"/>
    <mergeCell ref="B7:D7"/>
    <mergeCell ref="G7:K7"/>
    <mergeCell ref="F6:G6"/>
    <mergeCell ref="A14:L14"/>
    <mergeCell ref="B24:J24"/>
    <mergeCell ref="B25:J25"/>
    <mergeCell ref="A15:L15"/>
    <mergeCell ref="B20:J20"/>
    <mergeCell ref="B21:J21"/>
    <mergeCell ref="B22:J22"/>
    <mergeCell ref="B23:J23"/>
    <mergeCell ref="A19:E19"/>
    <mergeCell ref="A18:E18"/>
    <mergeCell ref="G16:H16"/>
    <mergeCell ref="G17:H17"/>
    <mergeCell ref="G18:H18"/>
    <mergeCell ref="G19:H19"/>
    <mergeCell ref="A17:E17"/>
  </mergeCells>
  <dataValidations count="1">
    <dataValidation type="list" allowBlank="1" showInputMessage="1" showErrorMessage="1" sqref="F17:F19 L8:L13" xr:uid="{2134C1E6-A225-478F-96DA-A668301697EE}">
      <formula1>"yes, no"</formula1>
    </dataValidation>
  </dataValidations>
  <pageMargins left="0.7" right="0.7" top="0.75" bottom="0.75" header="0.3" footer="0.3"/>
  <pageSetup orientation="landscape" r:id="rId1"/>
  <ignoredErrors>
    <ignoredError sqref="N13"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5527F-FD7D-4F36-AE85-89A6AEEC0B50}">
  <dimension ref="A1:EV363"/>
  <sheetViews>
    <sheetView tabSelected="1" zoomScaleNormal="100" workbookViewId="0">
      <selection activeCell="B5" sqref="B5:F5"/>
    </sheetView>
  </sheetViews>
  <sheetFormatPr defaultColWidth="8.88671875" defaultRowHeight="14.4"/>
  <cols>
    <col min="1" max="1" width="6" style="219" bestFit="1" customWidth="1"/>
    <col min="2" max="2" width="83.109375" customWidth="1"/>
    <col min="3" max="6" width="8.21875" customWidth="1"/>
    <col min="7" max="7" width="36.44140625" style="140" customWidth="1"/>
    <col min="8" max="8" width="60.77734375" style="69" customWidth="1"/>
    <col min="9" max="20" width="8.88671875" style="25"/>
    <col min="21" max="16384" width="8.88671875" style="12"/>
  </cols>
  <sheetData>
    <row r="1" spans="1:8" ht="20.399999999999999" thickBot="1">
      <c r="A1" s="106" t="s">
        <v>3</v>
      </c>
      <c r="B1" s="107"/>
      <c r="C1" s="106"/>
      <c r="D1" s="106"/>
      <c r="E1" s="106"/>
      <c r="F1" s="106"/>
      <c r="G1" s="108"/>
      <c r="H1" s="100"/>
    </row>
    <row r="2" spans="1:8" ht="24.6" thickTop="1">
      <c r="A2" s="109"/>
      <c r="B2" s="243" t="s">
        <v>4</v>
      </c>
      <c r="C2" s="244"/>
      <c r="D2" s="244"/>
      <c r="E2" s="261" t="s">
        <v>298</v>
      </c>
      <c r="F2" s="154" t="s">
        <v>291</v>
      </c>
      <c r="G2" s="111" t="s">
        <v>290</v>
      </c>
      <c r="H2" s="104" t="s">
        <v>142</v>
      </c>
    </row>
    <row r="3" spans="1:8" ht="14.4" customHeight="1">
      <c r="A3" s="112">
        <v>1.1000000000000001</v>
      </c>
      <c r="B3" s="239" t="s">
        <v>0</v>
      </c>
      <c r="C3" s="240"/>
      <c r="D3" s="240"/>
      <c r="E3" s="21"/>
      <c r="F3" s="13">
        <f>IF(E3="yes",5,0)</f>
        <v>0</v>
      </c>
      <c r="G3" s="536" t="s">
        <v>318</v>
      </c>
      <c r="H3" s="514"/>
    </row>
    <row r="4" spans="1:8" ht="14.4" customHeight="1">
      <c r="A4" s="114" t="s">
        <v>303</v>
      </c>
      <c r="B4" s="491" t="s">
        <v>321</v>
      </c>
      <c r="C4" s="484"/>
      <c r="D4" s="484"/>
      <c r="E4" s="484"/>
      <c r="F4" s="485"/>
      <c r="G4" s="537"/>
      <c r="H4" s="515"/>
    </row>
    <row r="5" spans="1:8" ht="212.4" customHeight="1">
      <c r="A5" s="115"/>
      <c r="B5" s="469"/>
      <c r="C5" s="470"/>
      <c r="D5" s="470"/>
      <c r="E5" s="470"/>
      <c r="F5" s="554"/>
      <c r="G5" s="537"/>
      <c r="H5" s="515"/>
    </row>
    <row r="6" spans="1:8" ht="28.8" customHeight="1">
      <c r="A6" s="116"/>
      <c r="B6" s="239"/>
      <c r="C6" s="258" t="s">
        <v>294</v>
      </c>
      <c r="D6" s="258" t="s">
        <v>295</v>
      </c>
      <c r="E6" s="259" t="s">
        <v>8</v>
      </c>
      <c r="F6" s="110" t="s">
        <v>292</v>
      </c>
      <c r="G6" s="536" t="s">
        <v>329</v>
      </c>
      <c r="H6" s="507"/>
    </row>
    <row r="7" spans="1:8" ht="14.4" customHeight="1">
      <c r="A7" s="117" t="s">
        <v>191</v>
      </c>
      <c r="B7" s="118" t="s">
        <v>6</v>
      </c>
      <c r="C7" s="274"/>
      <c r="D7" s="275" t="str">
        <f>IF(AND(OR('Information Page'!D10=0,'Information Page'!D10=""),OR('Information Page'!D11=0,'Information Page'!D11="")),"N/A",'Information Page'!D12)</f>
        <v>N/A</v>
      </c>
      <c r="E7" s="277" t="str">
        <f>IF(OR(ISNA(D7), D7="N/A"),
     "N/A",
     IF(OR(D7="", D7=0),
        "",
        MIN(C7/D7,1)
     )
)</f>
        <v>N/A</v>
      </c>
      <c r="F7" s="260" t="str">
        <f>IF(E7="N/A",
     "N/A",
     IF(E7="",
        0,
        ROUND(E7*5,0)
     )
)</f>
        <v>N/A</v>
      </c>
      <c r="G7" s="537"/>
      <c r="H7" s="508"/>
    </row>
    <row r="8" spans="1:8" ht="14.4" customHeight="1">
      <c r="A8" s="119" t="s">
        <v>304</v>
      </c>
      <c r="B8" s="448" t="s">
        <v>321</v>
      </c>
      <c r="C8" s="449"/>
      <c r="D8" s="449"/>
      <c r="E8" s="449"/>
      <c r="F8" s="502"/>
      <c r="G8" s="537"/>
      <c r="H8" s="508"/>
    </row>
    <row r="9" spans="1:8" ht="124.95" customHeight="1">
      <c r="A9" s="119"/>
      <c r="B9" s="469" t="s">
        <v>1</v>
      </c>
      <c r="C9" s="470"/>
      <c r="D9" s="470"/>
      <c r="E9" s="470"/>
      <c r="F9" s="520"/>
      <c r="G9" s="538"/>
      <c r="H9" s="508"/>
    </row>
    <row r="10" spans="1:8" ht="24" customHeight="1">
      <c r="A10" s="120">
        <v>1.3</v>
      </c>
      <c r="B10" s="236" t="s">
        <v>152</v>
      </c>
      <c r="C10" s="237"/>
      <c r="D10" s="237"/>
      <c r="E10" s="262" t="s">
        <v>362</v>
      </c>
      <c r="F10" s="121" t="s">
        <v>293</v>
      </c>
      <c r="G10" s="544" t="s">
        <v>337</v>
      </c>
      <c r="H10" s="509"/>
    </row>
    <row r="11" spans="1:8" ht="14.4" customHeight="1">
      <c r="A11" s="122"/>
      <c r="B11" s="123" t="s">
        <v>153</v>
      </c>
      <c r="C11" s="124"/>
      <c r="D11" s="124"/>
      <c r="E11" s="274"/>
      <c r="F11" s="267">
        <f>IF(E11="yes",5,0)</f>
        <v>0</v>
      </c>
      <c r="G11" s="544"/>
      <c r="H11" s="510"/>
    </row>
    <row r="12" spans="1:8" ht="14.4" customHeight="1">
      <c r="A12" s="122"/>
      <c r="B12" s="123" t="s">
        <v>232</v>
      </c>
      <c r="C12" s="124"/>
      <c r="D12" s="124"/>
      <c r="E12" s="274"/>
      <c r="F12" s="260">
        <f>IF(E12="N/A","N/A",IF(E12="yes",5,0))</f>
        <v>0</v>
      </c>
      <c r="G12" s="544"/>
      <c r="H12" s="510"/>
    </row>
    <row r="13" spans="1:8" ht="14.4" customHeight="1">
      <c r="A13" s="263"/>
      <c r="B13" s="264" t="s">
        <v>233</v>
      </c>
      <c r="C13" s="265"/>
      <c r="D13" s="266"/>
      <c r="E13" s="274"/>
      <c r="F13" s="260">
        <f>IF(E13="N/A","N/A",IF(E13="yes",5,0))</f>
        <v>0</v>
      </c>
      <c r="G13" s="544"/>
      <c r="H13" s="510"/>
    </row>
    <row r="14" spans="1:8" ht="14.4" customHeight="1">
      <c r="A14" s="115" t="s">
        <v>303</v>
      </c>
      <c r="B14" s="449" t="s">
        <v>321</v>
      </c>
      <c r="C14" s="449"/>
      <c r="D14" s="449"/>
      <c r="E14" s="449"/>
      <c r="F14" s="502"/>
      <c r="G14" s="544"/>
      <c r="H14" s="510"/>
    </row>
    <row r="15" spans="1:8" ht="124.95" customHeight="1">
      <c r="A15" s="125"/>
      <c r="B15" s="469" t="s">
        <v>1</v>
      </c>
      <c r="C15" s="470"/>
      <c r="D15" s="470"/>
      <c r="E15" s="470"/>
      <c r="F15" s="520"/>
      <c r="G15" s="544"/>
      <c r="H15" s="511"/>
    </row>
    <row r="16" spans="1:8" ht="24" customHeight="1">
      <c r="A16" s="408">
        <v>1.4</v>
      </c>
      <c r="B16" s="268" t="s">
        <v>2</v>
      </c>
      <c r="C16" s="258" t="s">
        <v>294</v>
      </c>
      <c r="D16" s="258" t="s">
        <v>295</v>
      </c>
      <c r="E16" s="278" t="s">
        <v>8</v>
      </c>
      <c r="F16" s="269" t="s">
        <v>292</v>
      </c>
      <c r="G16" s="536" t="s">
        <v>336</v>
      </c>
      <c r="H16" s="509"/>
    </row>
    <row r="17" spans="1:8" ht="14.4" customHeight="1">
      <c r="A17" s="409"/>
      <c r="B17" s="271" t="s">
        <v>145</v>
      </c>
      <c r="C17" s="273"/>
      <c r="D17" s="272" t="str">
        <f>IF(AND(OR('Information Page'!D10=0,'Information Page'!D10=""),OR('Information Page'!D11=0,'Information Page'!D11="")),"N/A",'Information Page'!D12)</f>
        <v>N/A</v>
      </c>
      <c r="E17" s="277" t="str">
        <f>IF(OR(ISNA(D17), D17="N/A"),
     "N/A",
     IF(OR(D17="", D17=0),
        "",
        MIN(C17/D17,1)
     )
)</f>
        <v>N/A</v>
      </c>
      <c r="F17" s="260" t="str">
        <f>IF(E17="N/A",
     "N/A",
     IF(E17="",
        0,
        ROUND(E17*5,0)
     )
)</f>
        <v>N/A</v>
      </c>
      <c r="G17" s="552"/>
      <c r="H17" s="512"/>
    </row>
    <row r="18" spans="1:8" ht="14.4" customHeight="1">
      <c r="A18" s="119" t="s">
        <v>304</v>
      </c>
      <c r="B18" s="448" t="s">
        <v>321</v>
      </c>
      <c r="C18" s="449"/>
      <c r="D18" s="449"/>
      <c r="E18" s="484"/>
      <c r="F18" s="485"/>
      <c r="G18" s="537"/>
      <c r="H18" s="512"/>
    </row>
    <row r="19" spans="1:8" ht="149.4" customHeight="1">
      <c r="A19" s="119"/>
      <c r="B19" s="469"/>
      <c r="C19" s="470"/>
      <c r="D19" s="470"/>
      <c r="E19" s="470"/>
      <c r="F19" s="520"/>
      <c r="G19" s="538"/>
      <c r="H19" s="513"/>
    </row>
    <row r="20" spans="1:8" ht="24" customHeight="1">
      <c r="A20" s="128"/>
      <c r="B20" s="241"/>
      <c r="C20" s="258" t="s">
        <v>294</v>
      </c>
      <c r="D20" s="258" t="s">
        <v>295</v>
      </c>
      <c r="E20" s="278" t="s">
        <v>8</v>
      </c>
      <c r="F20" s="269" t="s">
        <v>292</v>
      </c>
      <c r="G20" s="536" t="s">
        <v>349</v>
      </c>
      <c r="H20" s="509"/>
    </row>
    <row r="21" spans="1:8" ht="14.4" customHeight="1">
      <c r="A21" s="129" t="s">
        <v>192</v>
      </c>
      <c r="B21" s="130" t="s">
        <v>144</v>
      </c>
      <c r="C21" s="273"/>
      <c r="D21" s="272" t="str">
        <f>IF(AND(OR('Information Page'!D10=0,'Information Page'!D10=""),OR('Information Page'!D11=0,'Information Page'!D11="")),"N/A",'Information Page'!D12)</f>
        <v>N/A</v>
      </c>
      <c r="E21" s="277" t="str">
        <f>IF(OR(ISNA(D21), D21="N/A"),
     "N/A",
     IF(OR(D21="", D21=0),
        "",
        MIN(C21/D21,1)
     )
)</f>
        <v>N/A</v>
      </c>
      <c r="F21" s="260" t="str">
        <f>IF(E21="N/A",
     "N/A",
     IF(E21="",
        0,
        ROUND(E21*5,0)
     )
)</f>
        <v>N/A</v>
      </c>
      <c r="G21" s="537"/>
      <c r="H21" s="512"/>
    </row>
    <row r="22" spans="1:8" ht="14.4" customHeight="1">
      <c r="A22" s="119" t="s">
        <v>304</v>
      </c>
      <c r="B22" s="491" t="s">
        <v>321</v>
      </c>
      <c r="C22" s="449"/>
      <c r="D22" s="449"/>
      <c r="E22" s="449"/>
      <c r="F22" s="485"/>
      <c r="G22" s="537"/>
      <c r="H22" s="512"/>
    </row>
    <row r="23" spans="1:8" ht="124.95" customHeight="1">
      <c r="A23" s="119"/>
      <c r="B23" s="469" t="s">
        <v>1</v>
      </c>
      <c r="C23" s="470"/>
      <c r="D23" s="470"/>
      <c r="E23" s="470"/>
      <c r="F23" s="520"/>
      <c r="G23" s="538"/>
      <c r="H23" s="513"/>
    </row>
    <row r="24" spans="1:8" ht="24" customHeight="1">
      <c r="A24" s="116"/>
      <c r="B24" s="239"/>
      <c r="C24" s="258" t="s">
        <v>294</v>
      </c>
      <c r="D24" s="258" t="s">
        <v>295</v>
      </c>
      <c r="E24" s="278" t="s">
        <v>8</v>
      </c>
      <c r="F24" s="121" t="s">
        <v>292</v>
      </c>
      <c r="G24" s="536" t="s">
        <v>340</v>
      </c>
      <c r="H24" s="509"/>
    </row>
    <row r="25" spans="1:8" ht="14.4" customHeight="1">
      <c r="A25" s="131" t="s">
        <v>193</v>
      </c>
      <c r="B25" s="118" t="s">
        <v>7</v>
      </c>
      <c r="C25" s="274"/>
      <c r="D25" s="275" t="str">
        <f>IF(AND(OR('Information Page'!D10=0,'Information Page'!D10=""),OR('Information Page'!D11=0,'Information Page'!D11="")),"N/A",'Information Page'!D12)</f>
        <v>N/A</v>
      </c>
      <c r="E25" s="276" t="str">
        <f>IF(OR(ISNA(D25), D25="N/A"),
     "N/A",
     IF(OR(D25="", D25=0),
        "",
        MIN(C25/D25,1)
     )
)</f>
        <v>N/A</v>
      </c>
      <c r="F25" s="260" t="str">
        <f>IF(E25="N/A",
     "N/A",
     IF(E25="",
        0,
        ROUND(E25*5,0)
     )
)</f>
        <v>N/A</v>
      </c>
      <c r="G25" s="537"/>
      <c r="H25" s="512"/>
    </row>
    <row r="26" spans="1:8" ht="14.4" customHeight="1">
      <c r="A26" s="119" t="s">
        <v>304</v>
      </c>
      <c r="B26" s="491" t="s">
        <v>321</v>
      </c>
      <c r="C26" s="449"/>
      <c r="D26" s="449"/>
      <c r="E26" s="449"/>
      <c r="F26" s="485"/>
      <c r="G26" s="537"/>
      <c r="H26" s="512"/>
    </row>
    <row r="27" spans="1:8" ht="124.95" customHeight="1">
      <c r="A27" s="119"/>
      <c r="B27" s="469" t="s">
        <v>1</v>
      </c>
      <c r="C27" s="470"/>
      <c r="D27" s="470"/>
      <c r="E27" s="470"/>
      <c r="F27" s="520"/>
      <c r="G27" s="538"/>
      <c r="H27" s="513"/>
    </row>
    <row r="28" spans="1:8" ht="24" customHeight="1">
      <c r="A28" s="120"/>
      <c r="B28" s="237"/>
      <c r="C28" s="237"/>
      <c r="D28" s="237"/>
      <c r="E28" s="262" t="s">
        <v>298</v>
      </c>
      <c r="F28" s="121" t="s">
        <v>189</v>
      </c>
      <c r="G28" s="545" t="s">
        <v>341</v>
      </c>
      <c r="H28" s="509"/>
    </row>
    <row r="29" spans="1:8" ht="14.4" customHeight="1">
      <c r="A29" s="132">
        <v>1.6</v>
      </c>
      <c r="B29" s="247" t="s">
        <v>143</v>
      </c>
      <c r="C29" s="242"/>
      <c r="D29" s="242"/>
      <c r="E29" s="273"/>
      <c r="F29" s="267">
        <f>IF(E29="yes",5,0)</f>
        <v>0</v>
      </c>
      <c r="G29" s="546"/>
      <c r="H29" s="512"/>
    </row>
    <row r="30" spans="1:8" ht="14.4" customHeight="1">
      <c r="A30" s="115" t="s">
        <v>304</v>
      </c>
      <c r="B30" s="491" t="s">
        <v>322</v>
      </c>
      <c r="C30" s="484"/>
      <c r="D30" s="484"/>
      <c r="E30" s="449"/>
      <c r="F30" s="485"/>
      <c r="G30" s="546"/>
      <c r="H30" s="512"/>
    </row>
    <row r="31" spans="1:8" ht="124.95" customHeight="1">
      <c r="A31" s="115"/>
      <c r="B31" s="469" t="s">
        <v>1</v>
      </c>
      <c r="C31" s="519"/>
      <c r="D31" s="519"/>
      <c r="E31" s="519"/>
      <c r="F31" s="520"/>
      <c r="G31" s="547"/>
      <c r="H31" s="513"/>
    </row>
    <row r="32" spans="1:8" ht="14.4" customHeight="1">
      <c r="A32" s="133"/>
      <c r="B32" s="134"/>
      <c r="C32" s="135"/>
      <c r="D32" s="135"/>
      <c r="E32" s="135"/>
      <c r="F32" s="136"/>
      <c r="G32" s="137"/>
    </row>
    <row r="33" spans="1:20">
      <c r="A33"/>
      <c r="B33" s="138" t="s">
        <v>41</v>
      </c>
      <c r="D33" s="139">
        <v>45</v>
      </c>
    </row>
    <row r="34" spans="1:20">
      <c r="A34"/>
      <c r="B34" s="141" t="s">
        <v>9</v>
      </c>
      <c r="D34" s="103">
        <f>45 - (COUNTIF(F3:F31,"N/A")*5)</f>
        <v>25</v>
      </c>
    </row>
    <row r="35" spans="1:20">
      <c r="A35"/>
      <c r="B35" s="141" t="s">
        <v>10</v>
      </c>
      <c r="D35" s="103" cm="1">
        <f t="array" ref="D35">SUMPRODUCT(IFERROR(CEILING(F3:F29,1),0))</f>
        <v>0</v>
      </c>
    </row>
    <row r="36" spans="1:20">
      <c r="A36"/>
      <c r="B36" s="142" t="s">
        <v>11</v>
      </c>
      <c r="D36" s="102">
        <f>D35/D34</f>
        <v>0</v>
      </c>
    </row>
    <row r="37" spans="1:20">
      <c r="A37"/>
      <c r="B37" s="143"/>
    </row>
    <row r="38" spans="1:20" ht="20.399999999999999" thickBot="1">
      <c r="A38" s="106" t="s">
        <v>30</v>
      </c>
      <c r="B38" s="106"/>
      <c r="C38" s="106"/>
      <c r="D38" s="106"/>
      <c r="E38" s="106"/>
      <c r="F38" s="106"/>
      <c r="G38" s="108"/>
      <c r="H38" s="100"/>
    </row>
    <row r="39" spans="1:20" ht="24" customHeight="1" thickTop="1">
      <c r="A39" s="109"/>
      <c r="B39" s="144" t="s">
        <v>4</v>
      </c>
      <c r="C39" s="110" t="s">
        <v>34</v>
      </c>
      <c r="D39" s="110" t="s">
        <v>146</v>
      </c>
      <c r="E39" s="279" t="s">
        <v>8</v>
      </c>
      <c r="F39" s="110" t="s">
        <v>345</v>
      </c>
      <c r="G39" s="111" t="s">
        <v>5</v>
      </c>
      <c r="H39" s="104" t="s">
        <v>141</v>
      </c>
      <c r="I39" s="25" t="s">
        <v>32</v>
      </c>
    </row>
    <row r="40" spans="1:20" s="14" customFormat="1" ht="14.4" customHeight="1">
      <c r="A40" s="145">
        <v>2.1</v>
      </c>
      <c r="B40" s="146" t="s">
        <v>151</v>
      </c>
      <c r="C40" s="24"/>
      <c r="D40" s="24"/>
      <c r="E40" s="15" t="str">
        <f>IF(D40=0,"",C40/D40)</f>
        <v/>
      </c>
      <c r="F40" s="16" t="str">
        <f>IF(ISNUMBER(E40),ROUND(E40*10,0),"")</f>
        <v/>
      </c>
      <c r="G40" s="548" t="s">
        <v>444</v>
      </c>
      <c r="H40" s="458"/>
      <c r="I40" s="26"/>
      <c r="J40" s="26"/>
      <c r="K40" s="26"/>
      <c r="L40" s="26"/>
      <c r="M40" s="26"/>
      <c r="N40" s="26"/>
      <c r="O40" s="26"/>
      <c r="P40" s="26"/>
      <c r="Q40" s="26"/>
      <c r="R40" s="26"/>
      <c r="S40" s="26"/>
      <c r="T40" s="26"/>
    </row>
    <row r="41" spans="1:20" s="14" customFormat="1" ht="14.4" customHeight="1">
      <c r="A41" s="147"/>
      <c r="B41" s="148" t="s">
        <v>150</v>
      </c>
      <c r="C41" s="149"/>
      <c r="D41" s="149"/>
      <c r="E41" s="150"/>
      <c r="F41" s="354"/>
      <c r="G41" s="549"/>
      <c r="H41" s="471"/>
      <c r="I41" s="26"/>
      <c r="J41" s="26"/>
      <c r="K41" s="26"/>
      <c r="L41" s="26"/>
      <c r="M41" s="26"/>
      <c r="N41" s="26"/>
      <c r="O41" s="26"/>
      <c r="P41" s="26"/>
      <c r="Q41" s="26"/>
      <c r="R41" s="26"/>
      <c r="S41" s="26"/>
      <c r="T41" s="26"/>
    </row>
    <row r="42" spans="1:20" s="14" customFormat="1" ht="14.4" customHeight="1">
      <c r="A42" s="127"/>
      <c r="B42" s="473" t="s">
        <v>148</v>
      </c>
      <c r="C42" s="474"/>
      <c r="D42" s="474"/>
      <c r="E42" s="474"/>
      <c r="F42" s="475"/>
      <c r="G42" s="550"/>
      <c r="H42" s="459"/>
      <c r="I42" s="26"/>
      <c r="J42" s="26"/>
      <c r="K42" s="26"/>
      <c r="L42" s="26"/>
      <c r="M42" s="26"/>
      <c r="N42" s="26"/>
      <c r="O42" s="26"/>
      <c r="P42" s="26"/>
      <c r="Q42" s="26"/>
      <c r="R42" s="26"/>
      <c r="S42" s="26"/>
      <c r="T42" s="26"/>
    </row>
    <row r="43" spans="1:20" s="14" customFormat="1" ht="35.549999999999997" customHeight="1">
      <c r="A43" s="311" t="s">
        <v>303</v>
      </c>
      <c r="B43" s="448" t="s">
        <v>323</v>
      </c>
      <c r="C43" s="484"/>
      <c r="D43" s="449"/>
      <c r="E43" s="449"/>
      <c r="F43" s="502"/>
      <c r="G43" s="550"/>
      <c r="H43" s="459"/>
      <c r="I43" s="26"/>
      <c r="J43" s="26"/>
      <c r="K43" s="26"/>
      <c r="L43" s="26"/>
      <c r="M43" s="26"/>
      <c r="N43" s="26"/>
      <c r="O43" s="26"/>
      <c r="P43" s="26"/>
      <c r="Q43" s="26"/>
      <c r="R43" s="26"/>
      <c r="S43" s="26"/>
      <c r="T43" s="26"/>
    </row>
    <row r="44" spans="1:20" s="14" customFormat="1" ht="149.4" customHeight="1">
      <c r="A44" s="115"/>
      <c r="B44" s="469" t="s">
        <v>1</v>
      </c>
      <c r="C44" s="519"/>
      <c r="D44" s="519"/>
      <c r="E44" s="519"/>
      <c r="F44" s="520"/>
      <c r="G44" s="551"/>
      <c r="H44" s="460"/>
      <c r="I44" s="26"/>
      <c r="J44" s="26"/>
      <c r="K44" s="26"/>
      <c r="L44" s="26"/>
      <c r="M44" s="26"/>
      <c r="N44" s="26"/>
      <c r="O44" s="26"/>
      <c r="P44" s="26"/>
      <c r="Q44" s="26"/>
      <c r="R44" s="26"/>
      <c r="S44" s="26"/>
      <c r="T44" s="26"/>
    </row>
    <row r="45" spans="1:20" s="14" customFormat="1" ht="24" customHeight="1">
      <c r="A45" s="152"/>
      <c r="B45" s="153"/>
      <c r="C45" s="154" t="s">
        <v>285</v>
      </c>
      <c r="D45" s="110" t="s">
        <v>34</v>
      </c>
      <c r="E45" s="283" t="s">
        <v>8</v>
      </c>
      <c r="F45" s="110" t="s">
        <v>299</v>
      </c>
      <c r="G45" s="429" t="s">
        <v>514</v>
      </c>
      <c r="H45" s="458"/>
      <c r="I45" s="26"/>
      <c r="J45" s="26"/>
      <c r="K45" s="26"/>
      <c r="L45" s="26"/>
      <c r="M45" s="26"/>
      <c r="N45" s="26"/>
      <c r="O45" s="26"/>
      <c r="P45" s="26"/>
      <c r="Q45" s="26"/>
      <c r="R45" s="26"/>
      <c r="S45" s="26"/>
      <c r="T45" s="26"/>
    </row>
    <row r="46" spans="1:20" s="14" customFormat="1" ht="14.4" customHeight="1">
      <c r="A46" s="280"/>
      <c r="B46" s="281" t="s">
        <v>154</v>
      </c>
      <c r="C46" s="22"/>
      <c r="D46" s="75">
        <f>C40</f>
        <v>0</v>
      </c>
      <c r="E46" s="17" t="str">
        <f>IF(D46=0, "", C46/D46)</f>
        <v/>
      </c>
      <c r="F46" s="75" t="str">
        <f>IF(ISNUMBER(E46),ROUND(E46*10,0),"")</f>
        <v/>
      </c>
      <c r="G46" s="430"/>
      <c r="H46" s="471"/>
      <c r="I46" s="26"/>
      <c r="J46" s="26"/>
      <c r="K46" s="26"/>
      <c r="L46" s="26"/>
      <c r="M46" s="26"/>
      <c r="N46" s="26"/>
      <c r="O46" s="26"/>
      <c r="P46" s="26"/>
      <c r="Q46" s="26"/>
      <c r="R46" s="26"/>
      <c r="S46" s="26"/>
      <c r="T46" s="26"/>
    </row>
    <row r="47" spans="1:20" s="14" customFormat="1" ht="35.549999999999997" customHeight="1">
      <c r="A47" s="311" t="s">
        <v>303</v>
      </c>
      <c r="B47" s="448" t="s">
        <v>324</v>
      </c>
      <c r="C47" s="484"/>
      <c r="D47" s="484"/>
      <c r="E47" s="484"/>
      <c r="F47" s="485"/>
      <c r="G47" s="430"/>
      <c r="H47" s="459"/>
      <c r="I47" s="26"/>
      <c r="J47" s="26"/>
      <c r="K47" s="26"/>
      <c r="L47" s="26"/>
      <c r="M47" s="26"/>
      <c r="N47" s="26"/>
      <c r="O47" s="26"/>
      <c r="P47" s="26"/>
      <c r="Q47" s="26"/>
      <c r="R47" s="26"/>
      <c r="S47" s="26"/>
      <c r="T47" s="26"/>
    </row>
    <row r="48" spans="1:20" s="14" customFormat="1" ht="265.2" customHeight="1">
      <c r="A48" s="125"/>
      <c r="B48" s="518"/>
      <c r="C48" s="519"/>
      <c r="D48" s="519"/>
      <c r="E48" s="519"/>
      <c r="F48" s="520"/>
      <c r="G48" s="431"/>
      <c r="H48" s="460"/>
      <c r="I48" s="26"/>
      <c r="J48" s="26"/>
      <c r="K48" s="26"/>
      <c r="L48" s="26"/>
      <c r="M48" s="26"/>
      <c r="N48" s="26"/>
      <c r="O48" s="26"/>
      <c r="P48" s="26"/>
      <c r="Q48" s="26"/>
      <c r="R48" s="26"/>
      <c r="S48" s="26"/>
      <c r="T48" s="26"/>
    </row>
    <row r="49" spans="1:37" s="14" customFormat="1" ht="24" customHeight="1">
      <c r="A49" s="152"/>
      <c r="B49" s="153"/>
      <c r="C49" s="154" t="s">
        <v>33</v>
      </c>
      <c r="D49" s="110" t="s">
        <v>286</v>
      </c>
      <c r="E49" s="282" t="s">
        <v>8</v>
      </c>
      <c r="F49" s="110" t="s">
        <v>299</v>
      </c>
      <c r="G49" s="429" t="s">
        <v>515</v>
      </c>
      <c r="H49" s="458"/>
      <c r="I49" s="26"/>
      <c r="J49" s="26"/>
      <c r="K49" s="26"/>
      <c r="L49" s="26"/>
      <c r="M49" s="26"/>
      <c r="N49" s="26"/>
      <c r="O49" s="26"/>
      <c r="P49" s="26"/>
      <c r="Q49" s="26"/>
      <c r="R49" s="26"/>
      <c r="S49" s="26"/>
      <c r="T49" s="26"/>
    </row>
    <row r="50" spans="1:37" s="14" customFormat="1" ht="14.4" customHeight="1">
      <c r="A50" s="155"/>
      <c r="B50" s="151" t="s">
        <v>147</v>
      </c>
      <c r="C50" s="22"/>
      <c r="D50" s="21"/>
      <c r="E50" s="15" t="str">
        <f>IF(D50=0, "", C50/D50)</f>
        <v/>
      </c>
      <c r="F50" s="16" t="str">
        <f>IF(ISNUMBER(E50),ROUND(E50*10,0),"")</f>
        <v/>
      </c>
      <c r="G50" s="430"/>
      <c r="H50" s="459"/>
      <c r="I50" s="26"/>
      <c r="J50" s="26"/>
      <c r="K50" s="26"/>
      <c r="L50" s="26"/>
      <c r="M50" s="26"/>
      <c r="N50" s="26"/>
      <c r="O50" s="26"/>
      <c r="P50" s="26"/>
      <c r="Q50" s="26"/>
      <c r="R50" s="26"/>
      <c r="S50" s="26"/>
      <c r="T50" s="26"/>
    </row>
    <row r="51" spans="1:37" s="14" customFormat="1" ht="123" customHeight="1">
      <c r="A51" s="311" t="s">
        <v>303</v>
      </c>
      <c r="B51" s="448" t="s">
        <v>325</v>
      </c>
      <c r="C51" s="484"/>
      <c r="D51" s="484"/>
      <c r="E51" s="484"/>
      <c r="F51" s="485"/>
      <c r="G51" s="464"/>
      <c r="H51" s="459"/>
      <c r="I51" s="26"/>
      <c r="J51" s="26"/>
      <c r="K51" s="26"/>
      <c r="L51" s="26"/>
      <c r="M51" s="26"/>
      <c r="N51" s="26"/>
      <c r="O51" s="26"/>
      <c r="P51" s="26"/>
      <c r="Q51" s="26"/>
      <c r="R51" s="26"/>
      <c r="S51" s="26"/>
      <c r="T51" s="26"/>
    </row>
    <row r="52" spans="1:37" s="14" customFormat="1" ht="229.8" customHeight="1">
      <c r="A52" s="125"/>
      <c r="B52" s="469" t="s">
        <v>1</v>
      </c>
      <c r="C52" s="470"/>
      <c r="D52" s="470"/>
      <c r="E52" s="470"/>
      <c r="F52" s="520"/>
      <c r="G52" s="465"/>
      <c r="H52" s="460"/>
      <c r="I52" s="26"/>
      <c r="J52" s="26"/>
      <c r="K52" s="26"/>
      <c r="L52" s="26"/>
      <c r="M52" s="26"/>
      <c r="N52" s="26"/>
      <c r="O52" s="26"/>
      <c r="P52" s="26"/>
      <c r="Q52" s="26"/>
      <c r="R52" s="26"/>
      <c r="S52" s="26"/>
      <c r="T52" s="26"/>
    </row>
    <row r="53" spans="1:37" s="14" customFormat="1" ht="24" customHeight="1">
      <c r="A53" s="152"/>
      <c r="B53" s="241"/>
      <c r="C53" s="285"/>
      <c r="D53" s="286"/>
      <c r="E53" s="299" t="s">
        <v>298</v>
      </c>
      <c r="F53" s="154" t="s">
        <v>293</v>
      </c>
      <c r="G53" s="429" t="s">
        <v>516</v>
      </c>
      <c r="H53" s="458"/>
      <c r="I53" s="26"/>
      <c r="J53" s="26"/>
      <c r="K53" s="26"/>
      <c r="L53" s="26"/>
      <c r="M53" s="26"/>
      <c r="N53" s="26"/>
      <c r="O53" s="26"/>
      <c r="P53" s="26"/>
      <c r="Q53" s="26"/>
      <c r="R53" s="26"/>
      <c r="S53" s="26"/>
      <c r="T53" s="26"/>
    </row>
    <row r="54" spans="1:37" s="14" customFormat="1" ht="14.4" customHeight="1">
      <c r="A54" s="294"/>
      <c r="B54" s="292"/>
      <c r="C54" s="287"/>
      <c r="D54" s="288"/>
      <c r="E54" s="23"/>
      <c r="F54" s="298">
        <f>IF(E54="yes",5,0)</f>
        <v>0</v>
      </c>
      <c r="G54" s="430"/>
      <c r="H54" s="471"/>
      <c r="I54" s="26"/>
      <c r="J54" s="26"/>
      <c r="K54" s="26"/>
      <c r="L54" s="26"/>
      <c r="M54" s="26"/>
      <c r="N54" s="26"/>
      <c r="O54" s="26"/>
      <c r="P54" s="26"/>
      <c r="Q54" s="26"/>
      <c r="R54" s="26"/>
      <c r="S54" s="26"/>
      <c r="T54" s="26"/>
    </row>
    <row r="55" spans="1:37" s="14" customFormat="1" ht="24" customHeight="1">
      <c r="A55" s="295"/>
      <c r="B55" s="293" t="s">
        <v>149</v>
      </c>
      <c r="C55" s="289" t="s">
        <v>310</v>
      </c>
      <c r="D55" s="289" t="s">
        <v>317</v>
      </c>
      <c r="E55" s="291" t="s">
        <v>8</v>
      </c>
      <c r="F55" s="297" t="s">
        <v>292</v>
      </c>
      <c r="G55" s="430"/>
      <c r="H55" s="471"/>
      <c r="I55" s="26"/>
      <c r="J55" s="26"/>
      <c r="K55" s="26"/>
      <c r="L55" s="26"/>
      <c r="M55" s="26"/>
      <c r="N55" s="26"/>
      <c r="O55" s="26"/>
      <c r="P55" s="26"/>
      <c r="Q55" s="26"/>
      <c r="R55" s="26"/>
      <c r="S55" s="26"/>
      <c r="T55" s="26"/>
    </row>
    <row r="56" spans="1:37" s="14" customFormat="1" ht="14.4" customHeight="1">
      <c r="A56" s="280"/>
      <c r="B56" s="296"/>
      <c r="C56" s="273"/>
      <c r="D56" s="273"/>
      <c r="E56" s="277" t="str">
        <f>IF(D56=0, "", C56/D56)</f>
        <v/>
      </c>
      <c r="F56" s="16">
        <f>IF(F54=0,0,IF(ISNUMBER(E56),ROUND(E56*5,0),""))</f>
        <v>0</v>
      </c>
      <c r="G56" s="430"/>
      <c r="H56" s="471"/>
      <c r="I56" s="26"/>
      <c r="J56" s="26"/>
      <c r="K56" s="26"/>
      <c r="L56" s="26"/>
      <c r="M56" s="26"/>
      <c r="N56" s="26"/>
      <c r="O56" s="26"/>
      <c r="P56" s="26"/>
      <c r="Q56" s="26"/>
      <c r="R56" s="26"/>
      <c r="S56" s="26"/>
      <c r="T56" s="26"/>
    </row>
    <row r="57" spans="1:37" s="14" customFormat="1" ht="14.4" customHeight="1">
      <c r="A57" s="115" t="s">
        <v>303</v>
      </c>
      <c r="B57" s="448" t="s">
        <v>19</v>
      </c>
      <c r="C57" s="449"/>
      <c r="D57" s="449"/>
      <c r="E57" s="449"/>
      <c r="F57" s="485"/>
      <c r="G57" s="430"/>
      <c r="H57" s="471"/>
      <c r="I57" s="26"/>
      <c r="J57" s="26"/>
      <c r="K57" s="26"/>
      <c r="L57" s="26"/>
      <c r="M57" s="26"/>
      <c r="N57" s="26"/>
      <c r="O57" s="26"/>
      <c r="P57" s="26"/>
      <c r="Q57" s="26"/>
      <c r="R57" s="26"/>
      <c r="S57" s="26"/>
      <c r="T57" s="26"/>
    </row>
    <row r="58" spans="1:37" s="14" customFormat="1" ht="124.95" customHeight="1">
      <c r="A58" s="115"/>
      <c r="B58" s="469"/>
      <c r="C58" s="519"/>
      <c r="D58" s="519"/>
      <c r="E58" s="470"/>
      <c r="F58" s="520"/>
      <c r="G58" s="431"/>
      <c r="H58" s="472"/>
      <c r="I58" s="26"/>
      <c r="J58" s="26"/>
      <c r="K58" s="26"/>
      <c r="L58" s="26"/>
      <c r="M58" s="26"/>
      <c r="N58" s="26"/>
      <c r="O58" s="26"/>
      <c r="P58" s="26"/>
      <c r="Q58" s="26"/>
      <c r="R58" s="26"/>
      <c r="S58" s="26"/>
      <c r="T58" s="26"/>
      <c r="AK58" s="14" t="s">
        <v>32</v>
      </c>
    </row>
    <row r="59" spans="1:37" s="14" customFormat="1" ht="24" customHeight="1">
      <c r="A59" s="116"/>
      <c r="B59" s="245"/>
      <c r="C59" s="246"/>
      <c r="D59" s="246"/>
      <c r="E59" s="262" t="s">
        <v>362</v>
      </c>
      <c r="F59" s="121" t="s">
        <v>293</v>
      </c>
      <c r="G59" s="429" t="s">
        <v>334</v>
      </c>
      <c r="H59" s="458"/>
      <c r="I59" s="26"/>
      <c r="J59" s="26"/>
      <c r="K59" s="26"/>
      <c r="L59" s="26"/>
      <c r="M59" s="26"/>
      <c r="N59" s="26"/>
      <c r="O59" s="26"/>
      <c r="P59" s="26"/>
      <c r="Q59" s="26"/>
      <c r="R59" s="26"/>
      <c r="S59" s="26"/>
      <c r="T59" s="26"/>
    </row>
    <row r="60" spans="1:37" s="14" customFormat="1" ht="14.4" customHeight="1">
      <c r="A60" s="312" t="s">
        <v>194</v>
      </c>
      <c r="B60" s="300" t="s">
        <v>155</v>
      </c>
      <c r="C60" s="284"/>
      <c r="D60" s="284"/>
      <c r="E60" s="270"/>
      <c r="F60" s="260">
        <f>IF(E60="N/A","N/A",IF(E60="yes",5,0))</f>
        <v>0</v>
      </c>
      <c r="G60" s="464"/>
      <c r="H60" s="471"/>
      <c r="I60" s="26"/>
      <c r="J60" s="26"/>
      <c r="K60" s="26"/>
      <c r="L60" s="26"/>
      <c r="M60" s="26"/>
      <c r="N60" s="26"/>
      <c r="O60" s="26"/>
      <c r="P60" s="26"/>
      <c r="Q60" s="26"/>
      <c r="R60" s="26"/>
      <c r="S60" s="26"/>
      <c r="T60" s="26"/>
    </row>
    <row r="61" spans="1:37" s="14" customFormat="1" ht="14.4" customHeight="1">
      <c r="A61" s="115" t="s">
        <v>303</v>
      </c>
      <c r="B61" s="448" t="s">
        <v>320</v>
      </c>
      <c r="C61" s="484"/>
      <c r="D61" s="484"/>
      <c r="E61" s="484"/>
      <c r="F61" s="485"/>
      <c r="G61" s="464"/>
      <c r="H61" s="471"/>
      <c r="I61" s="26"/>
      <c r="J61" s="26"/>
      <c r="K61" s="26"/>
      <c r="L61" s="26"/>
      <c r="M61" s="26"/>
      <c r="N61" s="26"/>
      <c r="O61" s="26"/>
      <c r="P61" s="26"/>
      <c r="Q61" s="26"/>
      <c r="R61" s="26"/>
      <c r="S61" s="26"/>
      <c r="T61" s="26"/>
    </row>
    <row r="62" spans="1:37" s="14" customFormat="1" ht="187.8" customHeight="1">
      <c r="A62" s="115"/>
      <c r="B62" s="469" t="s">
        <v>1</v>
      </c>
      <c r="C62" s="470"/>
      <c r="D62" s="470"/>
      <c r="E62" s="470"/>
      <c r="F62" s="520"/>
      <c r="G62" s="464"/>
      <c r="H62" s="472"/>
      <c r="I62" s="26"/>
      <c r="J62" s="26"/>
      <c r="K62" s="26"/>
      <c r="L62" s="26"/>
      <c r="M62" s="26"/>
      <c r="N62" s="26"/>
      <c r="O62" s="26"/>
      <c r="P62" s="26"/>
      <c r="Q62" s="26"/>
      <c r="R62" s="26"/>
      <c r="S62" s="26"/>
      <c r="T62" s="26"/>
    </row>
    <row r="63" spans="1:37" s="14" customFormat="1" ht="24" customHeight="1">
      <c r="A63" s="301">
        <v>2.2999999999999998</v>
      </c>
      <c r="B63" s="492" t="s">
        <v>300</v>
      </c>
      <c r="C63" s="492"/>
      <c r="D63" s="493"/>
      <c r="E63" s="262" t="s">
        <v>298</v>
      </c>
      <c r="F63" s="183" t="s">
        <v>293</v>
      </c>
      <c r="G63" s="429" t="s">
        <v>335</v>
      </c>
      <c r="H63" s="458"/>
      <c r="I63" s="26"/>
      <c r="J63" s="26"/>
      <c r="K63" s="26"/>
      <c r="L63" s="26"/>
      <c r="M63" s="26"/>
      <c r="N63" s="26"/>
      <c r="O63" s="26"/>
      <c r="P63" s="26"/>
      <c r="Q63" s="26"/>
      <c r="R63" s="26"/>
      <c r="S63" s="26"/>
      <c r="T63" s="26"/>
    </row>
    <row r="64" spans="1:37" s="14" customFormat="1" ht="14.4" customHeight="1">
      <c r="A64" s="302"/>
      <c r="B64" s="477" t="s">
        <v>301</v>
      </c>
      <c r="C64" s="477"/>
      <c r="D64" s="477"/>
      <c r="E64" s="411"/>
      <c r="F64" s="260">
        <f>IF(E64="N/A","N/A",IF(E64="yes",5,0))</f>
        <v>0</v>
      </c>
      <c r="G64" s="430"/>
      <c r="H64" s="459"/>
      <c r="I64" s="26"/>
      <c r="J64" s="26"/>
      <c r="K64" s="26"/>
      <c r="L64" s="26"/>
      <c r="M64" s="26"/>
      <c r="N64" s="26"/>
      <c r="O64" s="26"/>
      <c r="P64" s="26"/>
      <c r="Q64" s="26"/>
      <c r="R64" s="26"/>
      <c r="S64" s="26"/>
      <c r="T64" s="26"/>
    </row>
    <row r="65" spans="1:20" s="14" customFormat="1" ht="14.4" customHeight="1">
      <c r="A65" s="157" t="s">
        <v>303</v>
      </c>
      <c r="B65" s="449" t="s">
        <v>319</v>
      </c>
      <c r="C65" s="449"/>
      <c r="D65" s="449"/>
      <c r="E65" s="449"/>
      <c r="F65" s="449"/>
      <c r="G65" s="464"/>
      <c r="H65" s="459"/>
      <c r="I65" s="26"/>
      <c r="J65" s="26"/>
      <c r="K65" s="26"/>
      <c r="L65" s="26"/>
      <c r="M65" s="26"/>
      <c r="N65" s="26"/>
      <c r="O65" s="26"/>
      <c r="P65" s="26"/>
      <c r="Q65" s="26"/>
      <c r="R65" s="26"/>
      <c r="S65" s="26"/>
      <c r="T65" s="26"/>
    </row>
    <row r="66" spans="1:20" s="14" customFormat="1" ht="214.8" customHeight="1">
      <c r="A66" s="115"/>
      <c r="B66" s="518" t="s">
        <v>1</v>
      </c>
      <c r="C66" s="519"/>
      <c r="D66" s="519"/>
      <c r="E66" s="519"/>
      <c r="F66" s="519"/>
      <c r="G66" s="465"/>
      <c r="H66" s="460"/>
      <c r="I66" s="26"/>
      <c r="J66" s="26"/>
      <c r="K66" s="26"/>
      <c r="L66" s="26"/>
      <c r="M66" s="26"/>
      <c r="N66" s="26"/>
      <c r="O66" s="26"/>
      <c r="P66" s="26"/>
      <c r="Q66" s="26"/>
      <c r="R66" s="26"/>
      <c r="S66" s="26"/>
      <c r="T66" s="26"/>
    </row>
    <row r="67" spans="1:20" s="14" customFormat="1" ht="24" customHeight="1">
      <c r="A67" s="158"/>
      <c r="B67" s="159"/>
      <c r="C67" s="110" t="s">
        <v>157</v>
      </c>
      <c r="D67" s="110" t="s">
        <v>156</v>
      </c>
      <c r="E67" s="110" t="s">
        <v>8</v>
      </c>
      <c r="F67" s="126" t="s">
        <v>292</v>
      </c>
      <c r="G67" s="429" t="s">
        <v>333</v>
      </c>
      <c r="H67" s="458"/>
      <c r="I67" s="26"/>
      <c r="J67" s="26"/>
      <c r="K67" s="26"/>
      <c r="L67" s="26"/>
      <c r="M67" s="26"/>
      <c r="N67" s="26"/>
      <c r="O67" s="26"/>
      <c r="P67" s="26"/>
      <c r="Q67" s="26"/>
      <c r="R67" s="26"/>
      <c r="S67" s="26"/>
      <c r="T67" s="26"/>
    </row>
    <row r="68" spans="1:20" s="14" customFormat="1" ht="14.4" customHeight="1">
      <c r="A68" s="263">
        <v>2.4</v>
      </c>
      <c r="B68" s="303" t="s">
        <v>12</v>
      </c>
      <c r="C68" s="304"/>
      <c r="D68" s="305">
        <v>5</v>
      </c>
      <c r="E68" s="316" t="str">
        <f>IF(C68="","",C68/D68)</f>
        <v/>
      </c>
      <c r="F68" s="317" t="str">
        <f>IF(ISNUMBER(E68),ROUND(E68*5,0),"")</f>
        <v/>
      </c>
      <c r="G68" s="430"/>
      <c r="H68" s="459"/>
      <c r="I68" s="26"/>
      <c r="J68" s="26"/>
      <c r="K68" s="26"/>
      <c r="L68" s="26"/>
      <c r="M68" s="26"/>
      <c r="N68" s="26"/>
      <c r="O68" s="26"/>
      <c r="P68" s="26"/>
      <c r="Q68" s="26"/>
      <c r="R68" s="26"/>
      <c r="S68" s="26"/>
      <c r="T68" s="26"/>
    </row>
    <row r="69" spans="1:20" s="14" customFormat="1" ht="14.4" customHeight="1">
      <c r="A69" s="115" t="s">
        <v>303</v>
      </c>
      <c r="B69" s="448" t="s">
        <v>320</v>
      </c>
      <c r="C69" s="449"/>
      <c r="D69" s="449"/>
      <c r="E69" s="449"/>
      <c r="F69" s="502"/>
      <c r="G69" s="464"/>
      <c r="H69" s="459"/>
      <c r="I69" s="26"/>
      <c r="J69" s="26"/>
      <c r="K69" s="26"/>
      <c r="L69" s="26"/>
      <c r="M69" s="26"/>
      <c r="N69" s="26"/>
      <c r="O69" s="26"/>
      <c r="P69" s="26"/>
      <c r="Q69" s="26"/>
      <c r="R69" s="26"/>
      <c r="S69" s="26"/>
      <c r="T69" s="26"/>
    </row>
    <row r="70" spans="1:20" s="14" customFormat="1" ht="191.4" customHeight="1">
      <c r="A70" s="115"/>
      <c r="B70" s="450" t="s">
        <v>1</v>
      </c>
      <c r="C70" s="555"/>
      <c r="D70" s="555"/>
      <c r="E70" s="555"/>
      <c r="F70" s="556"/>
      <c r="G70" s="465"/>
      <c r="H70" s="460"/>
      <c r="I70" s="26"/>
      <c r="J70" s="26"/>
      <c r="K70" s="26"/>
      <c r="L70" s="26"/>
      <c r="M70" s="26"/>
      <c r="N70" s="26"/>
      <c r="O70" s="26"/>
      <c r="P70" s="26"/>
      <c r="Q70" s="26"/>
      <c r="R70" s="26"/>
      <c r="S70" s="26"/>
      <c r="T70" s="26"/>
    </row>
    <row r="71" spans="1:20" s="14" customFormat="1" ht="24" customHeight="1">
      <c r="A71" s="161"/>
      <c r="B71" s="499"/>
      <c r="C71" s="500"/>
      <c r="D71" s="500"/>
      <c r="E71" s="501"/>
      <c r="F71" s="290" t="s">
        <v>326</v>
      </c>
      <c r="G71" s="494" t="s">
        <v>332</v>
      </c>
      <c r="H71" s="461"/>
      <c r="I71" s="26"/>
      <c r="J71" s="26"/>
      <c r="K71" s="26"/>
      <c r="L71" s="26"/>
      <c r="M71" s="26"/>
      <c r="N71" s="26"/>
      <c r="O71" s="26"/>
      <c r="P71" s="26"/>
      <c r="Q71" s="26"/>
      <c r="R71" s="26"/>
      <c r="S71" s="26"/>
      <c r="T71" s="26"/>
    </row>
    <row r="72" spans="1:20" s="14" customFormat="1" ht="14.4" customHeight="1">
      <c r="A72" s="257" t="s">
        <v>195</v>
      </c>
      <c r="B72" s="496" t="s">
        <v>13</v>
      </c>
      <c r="C72" s="497"/>
      <c r="D72" s="497"/>
      <c r="E72" s="498"/>
      <c r="F72" s="306"/>
      <c r="G72" s="495"/>
      <c r="H72" s="433"/>
      <c r="I72" s="26"/>
      <c r="J72" s="26"/>
      <c r="K72" s="26"/>
      <c r="L72" s="26"/>
      <c r="M72" s="26"/>
      <c r="N72" s="26"/>
      <c r="O72" s="26"/>
      <c r="P72" s="26"/>
      <c r="Q72" s="26"/>
      <c r="R72" s="26"/>
      <c r="S72" s="26"/>
      <c r="T72" s="26"/>
    </row>
    <row r="73" spans="1:20" s="14" customFormat="1" ht="24" customHeight="1">
      <c r="A73" s="308"/>
      <c r="B73" s="256"/>
      <c r="C73" s="258" t="s">
        <v>294</v>
      </c>
      <c r="D73" s="258" t="s">
        <v>295</v>
      </c>
      <c r="E73" s="310" t="s">
        <v>8</v>
      </c>
      <c r="F73" s="309" t="s">
        <v>293</v>
      </c>
      <c r="G73" s="495"/>
      <c r="H73" s="433"/>
      <c r="I73" s="26"/>
      <c r="J73" s="26"/>
      <c r="K73" s="26"/>
      <c r="L73" s="26"/>
      <c r="M73" s="26"/>
      <c r="N73" s="26"/>
      <c r="O73" s="26"/>
      <c r="P73" s="26"/>
      <c r="Q73" s="26"/>
      <c r="R73" s="26"/>
      <c r="S73" s="26"/>
      <c r="T73" s="26"/>
    </row>
    <row r="74" spans="1:20" s="14" customFormat="1" ht="14.4" customHeight="1">
      <c r="A74" s="307"/>
      <c r="B74" s="238"/>
      <c r="C74" s="410"/>
      <c r="D74" s="313" t="str">
        <f>IF(AND(OR('Information Page'!D10=0,'Information Page'!D10=""),OR('Information Page'!D11=0,'Information Page'!D11="")),"N/A",'Information Page'!D12)</f>
        <v>N/A</v>
      </c>
      <c r="E74" s="315" t="str">
        <f>IF(OR(ISNA(D74), D74="N/A"),
     "N/A",
     IF(OR(D74="", D74=0),
        "",
        MIN(C74/D74,1)
     )
)</f>
        <v>N/A</v>
      </c>
      <c r="F74" s="314" t="str">
        <f>IF(F72="N/A",
     "N/A",
     IF(AND(F72="", E74&lt;&gt;""),
        "N/A",
        IF(F72="No",
           0,
           IF(E74="N/A",
              "N/A",
              IF(E74="",
                 0,
                 IF(E74&gt;0,5,0)
              )
           )
        )
     )
)</f>
        <v>N/A</v>
      </c>
      <c r="G74" s="495"/>
      <c r="H74" s="433"/>
      <c r="I74" s="26"/>
      <c r="J74" s="26"/>
      <c r="K74" s="26"/>
      <c r="L74" s="26"/>
      <c r="M74" s="26"/>
      <c r="N74" s="26"/>
      <c r="O74" s="26"/>
      <c r="P74" s="26"/>
      <c r="Q74" s="26"/>
      <c r="R74" s="26"/>
      <c r="S74" s="26"/>
      <c r="T74" s="26"/>
    </row>
    <row r="75" spans="1:20" s="14" customFormat="1" ht="14.4" customHeight="1">
      <c r="A75" s="115" t="s">
        <v>302</v>
      </c>
      <c r="B75" s="541" t="s">
        <v>320</v>
      </c>
      <c r="C75" s="542"/>
      <c r="D75" s="542"/>
      <c r="E75" s="542"/>
      <c r="F75" s="543"/>
      <c r="G75" s="464"/>
      <c r="H75" s="433"/>
      <c r="I75" s="26"/>
      <c r="J75" s="26"/>
      <c r="K75" s="26"/>
      <c r="L75" s="26"/>
      <c r="M75" s="26"/>
      <c r="N75" s="26"/>
      <c r="O75" s="26"/>
      <c r="P75" s="26"/>
      <c r="Q75" s="26"/>
      <c r="R75" s="26"/>
      <c r="S75" s="26"/>
      <c r="T75" s="26"/>
    </row>
    <row r="76" spans="1:20" s="14" customFormat="1" ht="139.80000000000001" customHeight="1">
      <c r="A76" s="125"/>
      <c r="B76" s="445"/>
      <c r="C76" s="490"/>
      <c r="D76" s="490"/>
      <c r="E76" s="490"/>
      <c r="F76" s="553"/>
      <c r="G76" s="465"/>
      <c r="H76" s="434"/>
      <c r="I76" s="26"/>
      <c r="J76" s="26"/>
      <c r="K76" s="26"/>
      <c r="L76" s="26"/>
      <c r="M76" s="26"/>
      <c r="N76" s="26"/>
      <c r="O76" s="26"/>
      <c r="P76" s="26"/>
      <c r="Q76" s="26"/>
      <c r="R76" s="26"/>
      <c r="S76" s="26"/>
      <c r="T76" s="26"/>
    </row>
    <row r="77" spans="1:20" s="14" customFormat="1" ht="14.4" customHeight="1">
      <c r="A77" s="162"/>
      <c r="B77" s="163"/>
      <c r="C77" s="164"/>
      <c r="D77" s="165" t="s">
        <v>1</v>
      </c>
      <c r="E77" s="166"/>
      <c r="F77" s="163" t="s">
        <v>1</v>
      </c>
      <c r="G77" s="167"/>
      <c r="H77" s="70"/>
      <c r="I77" s="26"/>
      <c r="J77" s="26"/>
      <c r="K77" s="26"/>
      <c r="L77" s="26"/>
      <c r="M77" s="26"/>
      <c r="N77" s="26"/>
      <c r="O77" s="26"/>
      <c r="P77" s="26"/>
      <c r="Q77" s="26"/>
      <c r="R77" s="26"/>
      <c r="S77" s="26"/>
      <c r="T77" s="26"/>
    </row>
    <row r="78" spans="1:20" s="14" customFormat="1" ht="14.4" customHeight="1">
      <c r="A78"/>
      <c r="B78" s="138" t="s">
        <v>42</v>
      </c>
      <c r="C78"/>
      <c r="D78" s="139">
        <v>60</v>
      </c>
      <c r="E78" s="166"/>
      <c r="F78" s="163"/>
      <c r="G78" s="167"/>
      <c r="H78" s="70"/>
      <c r="I78" s="26"/>
      <c r="J78" s="26"/>
      <c r="K78" s="26"/>
      <c r="L78" s="26"/>
      <c r="M78" s="26"/>
      <c r="N78" s="26"/>
      <c r="O78" s="26"/>
      <c r="P78" s="26"/>
      <c r="Q78" s="26"/>
      <c r="R78" s="26"/>
      <c r="S78" s="26"/>
      <c r="T78" s="26"/>
    </row>
    <row r="79" spans="1:20" s="14" customFormat="1" ht="14.4" customHeight="1">
      <c r="A79"/>
      <c r="B79" s="141" t="s">
        <v>9</v>
      </c>
      <c r="C79"/>
      <c r="D79" s="103">
        <f>60 - ((COUNTIF(F40:F76,"N/A") - IF(F72="N/A",1,0)) * 5)</f>
        <v>55</v>
      </c>
      <c r="E79" s="166"/>
      <c r="F79" s="163"/>
      <c r="G79" s="167"/>
      <c r="H79" s="70"/>
      <c r="I79" s="26"/>
      <c r="J79" s="26"/>
      <c r="K79" s="26"/>
      <c r="L79" s="26"/>
      <c r="M79" s="26"/>
      <c r="N79" s="26"/>
      <c r="O79" s="26"/>
      <c r="P79" s="26"/>
      <c r="Q79" s="26"/>
      <c r="R79" s="26"/>
      <c r="S79" s="26"/>
      <c r="T79" s="26"/>
    </row>
    <row r="80" spans="1:20" s="14" customFormat="1" ht="14.4" customHeight="1">
      <c r="A80"/>
      <c r="B80" s="141" t="s">
        <v>44</v>
      </c>
      <c r="C80"/>
      <c r="D80" s="103" cm="1">
        <f t="array" ref="D80">SUMPRODUCT(IFERROR(CEILING(F40:F76,1),0))</f>
        <v>0</v>
      </c>
      <c r="E80" s="168"/>
      <c r="F80" s="168"/>
      <c r="G80" s="167"/>
      <c r="H80" s="70"/>
      <c r="I80" s="26"/>
      <c r="J80" s="26"/>
      <c r="K80" s="26"/>
      <c r="L80" s="26"/>
      <c r="M80" s="26"/>
      <c r="N80" s="26"/>
      <c r="O80" s="26"/>
      <c r="P80" s="26"/>
      <c r="Q80" s="26"/>
      <c r="R80" s="26"/>
      <c r="S80" s="26"/>
      <c r="T80" s="26"/>
    </row>
    <row r="81" spans="1:20" s="14" customFormat="1">
      <c r="A81"/>
      <c r="B81" s="142" t="s">
        <v>43</v>
      </c>
      <c r="C81"/>
      <c r="D81" s="102">
        <f>D80/D79</f>
        <v>0</v>
      </c>
      <c r="E81" s="169"/>
      <c r="F81" s="170"/>
      <c r="G81" s="167"/>
      <c r="H81" s="70"/>
      <c r="I81" s="26"/>
      <c r="J81" s="26"/>
      <c r="K81" s="26"/>
      <c r="L81" s="26"/>
      <c r="M81" s="26"/>
      <c r="N81" s="26"/>
      <c r="O81" s="26"/>
      <c r="P81" s="26"/>
      <c r="Q81" s="26"/>
      <c r="R81" s="26"/>
      <c r="S81" s="26"/>
      <c r="T81" s="26"/>
    </row>
    <row r="82" spans="1:20" s="14" customFormat="1">
      <c r="A82"/>
      <c r="B82" s="143"/>
      <c r="C82"/>
      <c r="D82" s="171"/>
      <c r="E82" s="169"/>
      <c r="F82" s="170"/>
      <c r="G82" s="167"/>
      <c r="H82" s="70"/>
      <c r="I82" s="26"/>
      <c r="J82" s="26"/>
      <c r="K82" s="26"/>
      <c r="L82" s="26"/>
      <c r="M82" s="26"/>
      <c r="N82" s="26"/>
      <c r="O82" s="26"/>
      <c r="P82" s="26"/>
      <c r="Q82" s="26"/>
      <c r="R82" s="26"/>
      <c r="S82" s="26"/>
      <c r="T82" s="26"/>
    </row>
    <row r="83" spans="1:20" ht="20.399999999999999" thickBot="1">
      <c r="A83" s="106" t="s">
        <v>29</v>
      </c>
      <c r="B83" s="106"/>
      <c r="C83" s="106"/>
      <c r="D83" s="106"/>
      <c r="E83" s="106"/>
      <c r="F83" s="106"/>
      <c r="G83" s="108"/>
      <c r="H83" s="100"/>
      <c r="I83" s="25" t="s">
        <v>32</v>
      </c>
    </row>
    <row r="84" spans="1:20" ht="24" customHeight="1" thickTop="1">
      <c r="A84" s="172"/>
      <c r="B84" s="144" t="s">
        <v>4</v>
      </c>
      <c r="C84" s="110" t="s">
        <v>211</v>
      </c>
      <c r="D84" s="110" t="s">
        <v>312</v>
      </c>
      <c r="E84" s="279" t="s">
        <v>8</v>
      </c>
      <c r="F84" s="173" t="s">
        <v>345</v>
      </c>
      <c r="G84" s="111" t="s">
        <v>5</v>
      </c>
      <c r="H84" s="104" t="s">
        <v>141</v>
      </c>
    </row>
    <row r="85" spans="1:20" s="14" customFormat="1" ht="14.4" customHeight="1">
      <c r="A85" s="255">
        <v>3.1</v>
      </c>
      <c r="B85" s="254" t="s">
        <v>14</v>
      </c>
      <c r="C85" s="21"/>
      <c r="D85" s="13">
        <f>C50</f>
        <v>0</v>
      </c>
      <c r="E85" s="316" t="str">
        <f>IF(C85="","",C85/D85)</f>
        <v/>
      </c>
      <c r="F85" s="18" t="str">
        <f>IF(ISNUMBER(E85),ROUND(E85*10,0),"")</f>
        <v/>
      </c>
      <c r="G85" s="429" t="s">
        <v>517</v>
      </c>
      <c r="H85" s="458"/>
      <c r="I85" s="26"/>
      <c r="J85" s="26"/>
      <c r="K85" s="26"/>
      <c r="L85" s="26"/>
      <c r="M85" s="26"/>
      <c r="N85" s="26"/>
      <c r="O85" s="26"/>
      <c r="P85" s="26"/>
      <c r="Q85" s="26"/>
      <c r="R85" s="26"/>
      <c r="S85" s="26"/>
      <c r="T85" s="26"/>
    </row>
    <row r="86" spans="1:20" s="14" customFormat="1" ht="76.8" customHeight="1">
      <c r="A86" s="115" t="s">
        <v>303</v>
      </c>
      <c r="B86" s="491" t="s">
        <v>327</v>
      </c>
      <c r="C86" s="484"/>
      <c r="D86" s="484"/>
      <c r="E86" s="484"/>
      <c r="F86" s="485"/>
      <c r="G86" s="464"/>
      <c r="H86" s="459"/>
      <c r="I86" s="26"/>
      <c r="J86" s="26"/>
      <c r="K86" s="26"/>
      <c r="L86" s="26"/>
      <c r="M86" s="26"/>
      <c r="N86" s="26"/>
      <c r="O86" s="26"/>
      <c r="P86" s="26"/>
      <c r="Q86" s="26"/>
      <c r="R86" s="26"/>
      <c r="S86" s="26"/>
      <c r="T86" s="26"/>
    </row>
    <row r="87" spans="1:20" s="14" customFormat="1" ht="243" customHeight="1">
      <c r="A87" s="125"/>
      <c r="B87" s="445"/>
      <c r="C87" s="490"/>
      <c r="D87" s="490"/>
      <c r="E87" s="490"/>
      <c r="F87" s="553"/>
      <c r="G87" s="465"/>
      <c r="H87" s="460"/>
      <c r="I87" s="26"/>
      <c r="J87" s="26"/>
      <c r="K87" s="26"/>
      <c r="L87" s="26"/>
      <c r="M87" s="26"/>
      <c r="N87" s="26"/>
      <c r="O87" s="26"/>
      <c r="P87" s="26"/>
      <c r="Q87" s="26"/>
      <c r="R87" s="26"/>
      <c r="S87" s="26"/>
      <c r="T87" s="26"/>
    </row>
    <row r="88" spans="1:20" s="14" customFormat="1" ht="24" customHeight="1">
      <c r="A88" s="120">
        <v>3.2</v>
      </c>
      <c r="B88" s="236" t="s">
        <v>15</v>
      </c>
      <c r="C88" s="173" t="s">
        <v>316</v>
      </c>
      <c r="D88" s="173" t="s">
        <v>315</v>
      </c>
      <c r="E88" s="348" t="s">
        <v>8</v>
      </c>
      <c r="F88" s="173" t="s">
        <v>313</v>
      </c>
      <c r="G88" s="429" t="s">
        <v>331</v>
      </c>
      <c r="H88" s="458"/>
      <c r="I88" s="26"/>
      <c r="J88" s="26"/>
      <c r="K88" s="26"/>
      <c r="L88" s="26"/>
      <c r="M88" s="26"/>
      <c r="N88" s="26"/>
      <c r="O88" s="26"/>
      <c r="P88" s="26"/>
      <c r="Q88" s="26"/>
      <c r="R88" s="26"/>
      <c r="S88" s="26"/>
      <c r="T88" s="26"/>
    </row>
    <row r="89" spans="1:20" s="14" customFormat="1">
      <c r="A89" s="127"/>
      <c r="B89" s="130" t="s">
        <v>160</v>
      </c>
      <c r="C89" s="21"/>
      <c r="D89" s="21"/>
      <c r="E89" s="349" t="str">
        <f>IF(C89="","",C89/D89)</f>
        <v/>
      </c>
      <c r="F89" s="19" t="str">
        <f>IF(ISNUMBER(E89),ROUND(E89*2,0),"")</f>
        <v/>
      </c>
      <c r="G89" s="430"/>
      <c r="H89" s="459"/>
      <c r="I89" s="26"/>
      <c r="J89" s="26"/>
      <c r="K89" s="26"/>
      <c r="L89" s="26"/>
      <c r="M89" s="26"/>
      <c r="N89" s="26"/>
      <c r="O89" s="26"/>
      <c r="P89" s="26"/>
      <c r="Q89" s="26"/>
      <c r="R89" s="26"/>
      <c r="S89" s="26"/>
      <c r="T89" s="26"/>
    </row>
    <row r="90" spans="1:20" s="14" customFormat="1" ht="15.6">
      <c r="A90" s="115" t="s">
        <v>305</v>
      </c>
      <c r="B90" s="491" t="s">
        <v>319</v>
      </c>
      <c r="C90" s="484"/>
      <c r="D90" s="484"/>
      <c r="E90" s="484"/>
      <c r="F90" s="484"/>
      <c r="G90" s="430"/>
      <c r="H90" s="459"/>
      <c r="I90" s="26"/>
      <c r="J90" s="26"/>
      <c r="K90" s="26"/>
      <c r="L90" s="26"/>
      <c r="M90" s="26"/>
      <c r="N90" s="26"/>
      <c r="O90" s="26"/>
      <c r="P90" s="26"/>
      <c r="Q90" s="26"/>
      <c r="R90" s="26"/>
      <c r="S90" s="26"/>
      <c r="T90" s="26"/>
    </row>
    <row r="91" spans="1:20" s="14" customFormat="1" ht="159" customHeight="1">
      <c r="A91" s="115"/>
      <c r="B91" s="445"/>
      <c r="C91" s="490"/>
      <c r="D91" s="490"/>
      <c r="E91" s="490"/>
      <c r="F91" s="490"/>
      <c r="G91" s="431"/>
      <c r="H91" s="460"/>
      <c r="I91" s="26"/>
      <c r="J91" s="26"/>
      <c r="K91" s="26"/>
      <c r="L91" s="26"/>
      <c r="M91" s="26"/>
      <c r="N91" s="26"/>
      <c r="O91" s="26"/>
      <c r="P91" s="26"/>
      <c r="Q91" s="26"/>
      <c r="R91" s="26"/>
      <c r="S91" s="26"/>
      <c r="T91" s="26"/>
    </row>
    <row r="92" spans="1:20" s="14" customFormat="1" ht="24" customHeight="1">
      <c r="A92" s="174"/>
      <c r="B92" s="249"/>
      <c r="C92" s="173" t="s">
        <v>316</v>
      </c>
      <c r="D92" s="173" t="s">
        <v>315</v>
      </c>
      <c r="E92" s="348" t="s">
        <v>8</v>
      </c>
      <c r="F92" s="173" t="s">
        <v>313</v>
      </c>
      <c r="G92" s="429" t="s">
        <v>442</v>
      </c>
      <c r="H92" s="461"/>
      <c r="I92" s="26"/>
      <c r="J92" s="26"/>
      <c r="K92" s="26"/>
      <c r="L92" s="26"/>
      <c r="M92" s="26"/>
      <c r="N92" s="26"/>
      <c r="O92" s="26"/>
      <c r="P92" s="26"/>
      <c r="Q92" s="26"/>
      <c r="R92" s="26"/>
      <c r="S92" s="26"/>
      <c r="T92" s="26"/>
    </row>
    <row r="93" spans="1:20" s="14" customFormat="1">
      <c r="A93" s="175"/>
      <c r="B93" s="251" t="s">
        <v>159</v>
      </c>
      <c r="C93" s="21"/>
      <c r="D93" s="21"/>
      <c r="E93" s="349" t="str">
        <f>IF(C93="","",C93/D93)</f>
        <v/>
      </c>
      <c r="F93" s="19" t="str">
        <f>IF(ISNUMBER(E93),ROUND(E93*2,0),"")</f>
        <v/>
      </c>
      <c r="G93" s="464"/>
      <c r="H93" s="462"/>
      <c r="I93" s="26"/>
      <c r="J93" s="26"/>
      <c r="K93" s="26"/>
      <c r="L93" s="26"/>
      <c r="M93" s="26"/>
      <c r="N93" s="26"/>
      <c r="O93" s="26"/>
      <c r="P93" s="26"/>
      <c r="Q93" s="26"/>
      <c r="R93" s="26"/>
      <c r="S93" s="26"/>
      <c r="T93" s="26"/>
    </row>
    <row r="94" spans="1:20" s="14" customFormat="1" ht="15.6">
      <c r="A94" s="115" t="s">
        <v>305</v>
      </c>
      <c r="B94" s="539" t="s">
        <v>319</v>
      </c>
      <c r="C94" s="540"/>
      <c r="D94" s="540"/>
      <c r="E94" s="540"/>
      <c r="F94" s="540"/>
      <c r="G94" s="464"/>
      <c r="H94" s="462"/>
      <c r="I94" s="26"/>
      <c r="J94" s="26"/>
      <c r="K94" s="26"/>
      <c r="L94" s="26"/>
      <c r="M94" s="26"/>
      <c r="N94" s="26"/>
      <c r="O94" s="26"/>
      <c r="P94" s="26"/>
      <c r="Q94" s="26"/>
      <c r="R94" s="26"/>
      <c r="S94" s="26"/>
      <c r="T94" s="26"/>
    </row>
    <row r="95" spans="1:20" s="14" customFormat="1" ht="142.19999999999999" customHeight="1">
      <c r="A95" s="115"/>
      <c r="B95" s="445"/>
      <c r="C95" s="490"/>
      <c r="D95" s="490"/>
      <c r="E95" s="490"/>
      <c r="F95" s="490"/>
      <c r="G95" s="465"/>
      <c r="H95" s="463"/>
      <c r="I95" s="26"/>
      <c r="J95" s="26"/>
      <c r="K95" s="26"/>
      <c r="L95" s="26"/>
      <c r="M95" s="26"/>
      <c r="N95" s="26"/>
      <c r="O95" s="26"/>
      <c r="P95" s="26"/>
      <c r="Q95" s="26"/>
      <c r="R95" s="26"/>
      <c r="S95" s="26"/>
      <c r="T95" s="26"/>
    </row>
    <row r="96" spans="1:20" s="14" customFormat="1" ht="24" customHeight="1">
      <c r="A96" s="174"/>
      <c r="B96" s="249"/>
      <c r="C96" s="250"/>
      <c r="D96" s="250"/>
      <c r="E96" s="173" t="s">
        <v>298</v>
      </c>
      <c r="F96" s="173" t="s">
        <v>314</v>
      </c>
      <c r="G96" s="429" t="s">
        <v>443</v>
      </c>
      <c r="H96" s="461"/>
      <c r="I96" s="26"/>
      <c r="J96" s="26"/>
      <c r="K96" s="26"/>
      <c r="L96" s="26"/>
      <c r="M96" s="26"/>
      <c r="N96" s="26"/>
      <c r="O96" s="26"/>
      <c r="P96" s="26"/>
      <c r="Q96" s="26"/>
      <c r="R96" s="26"/>
      <c r="S96" s="26"/>
      <c r="T96" s="26"/>
    </row>
    <row r="97" spans="1:20" s="14" customFormat="1" ht="15.6">
      <c r="A97" s="176"/>
      <c r="B97" s="251" t="s">
        <v>158</v>
      </c>
      <c r="C97" s="252"/>
      <c r="D97" s="252"/>
      <c r="E97" s="21"/>
      <c r="F97" s="260">
        <f>IF(E97="N/A","N/A",IF(E97="yes",1,0))</f>
        <v>0</v>
      </c>
      <c r="G97" s="464"/>
      <c r="H97" s="462"/>
      <c r="I97" s="26"/>
      <c r="J97" s="26"/>
      <c r="K97" s="26"/>
      <c r="L97" s="26"/>
      <c r="M97" s="26"/>
      <c r="N97" s="26"/>
      <c r="O97" s="26"/>
      <c r="P97" s="26"/>
      <c r="Q97" s="26"/>
      <c r="R97" s="26"/>
      <c r="S97" s="26"/>
      <c r="T97" s="26"/>
    </row>
    <row r="98" spans="1:20" s="14" customFormat="1" ht="15.6">
      <c r="A98" s="115" t="s">
        <v>305</v>
      </c>
      <c r="B98" s="491" t="s">
        <v>319</v>
      </c>
      <c r="C98" s="484"/>
      <c r="D98" s="484"/>
      <c r="E98" s="484"/>
      <c r="F98" s="484"/>
      <c r="G98" s="464"/>
      <c r="H98" s="462"/>
      <c r="I98" s="26"/>
      <c r="J98" s="26"/>
      <c r="K98" s="26"/>
      <c r="L98" s="26"/>
      <c r="M98" s="26"/>
      <c r="N98" s="26"/>
      <c r="O98" s="26"/>
      <c r="P98" s="26"/>
      <c r="Q98" s="26"/>
      <c r="R98" s="26"/>
      <c r="S98" s="26"/>
      <c r="T98" s="26"/>
    </row>
    <row r="99" spans="1:20" s="14" customFormat="1" ht="140.4" customHeight="1">
      <c r="A99" s="115"/>
      <c r="B99" s="445"/>
      <c r="C99" s="490"/>
      <c r="D99" s="490"/>
      <c r="E99" s="490"/>
      <c r="F99" s="490"/>
      <c r="G99" s="465"/>
      <c r="H99" s="463"/>
      <c r="I99" s="26"/>
      <c r="J99" s="26"/>
      <c r="K99" s="26"/>
      <c r="L99" s="26"/>
      <c r="M99" s="26"/>
      <c r="N99" s="26"/>
      <c r="O99" s="26"/>
      <c r="P99" s="26"/>
      <c r="Q99" s="26"/>
      <c r="R99" s="26"/>
      <c r="S99" s="26"/>
      <c r="T99" s="26"/>
    </row>
    <row r="100" spans="1:20" s="14" customFormat="1" ht="24" customHeight="1">
      <c r="A100" s="177"/>
      <c r="B100" s="341"/>
      <c r="C100" s="345" t="s">
        <v>308</v>
      </c>
      <c r="D100" s="345" t="s">
        <v>309</v>
      </c>
      <c r="E100" s="346" t="s">
        <v>8</v>
      </c>
      <c r="F100" s="345" t="s">
        <v>292</v>
      </c>
      <c r="G100" s="429" t="s">
        <v>328</v>
      </c>
      <c r="H100" s="253"/>
      <c r="I100" s="26"/>
      <c r="J100" s="26"/>
      <c r="K100" s="26"/>
      <c r="L100" s="26"/>
      <c r="M100" s="26"/>
      <c r="N100" s="26"/>
      <c r="O100" s="26"/>
      <c r="P100" s="26"/>
      <c r="Q100" s="26"/>
      <c r="R100" s="26"/>
      <c r="S100" s="26"/>
      <c r="T100" s="26"/>
    </row>
    <row r="101" spans="1:20" s="343" customFormat="1" ht="14.4" customHeight="1">
      <c r="A101" s="347" t="s">
        <v>196</v>
      </c>
      <c r="B101" s="341" t="s">
        <v>307</v>
      </c>
      <c r="C101" s="350"/>
      <c r="D101" s="350"/>
      <c r="E101" s="349" t="str">
        <f>IF(C101="","",C101/D101)</f>
        <v/>
      </c>
      <c r="F101" s="19" t="str">
        <f>IF(ISNUMBER(E101),ROUND(E101*5,0),"")</f>
        <v/>
      </c>
      <c r="G101" s="464"/>
      <c r="H101" s="253"/>
      <c r="I101" s="342"/>
      <c r="J101" s="342"/>
      <c r="K101" s="342"/>
      <c r="L101" s="342"/>
      <c r="M101" s="342"/>
      <c r="N101" s="342"/>
      <c r="O101" s="342"/>
      <c r="P101" s="342"/>
      <c r="Q101" s="342"/>
      <c r="R101" s="342"/>
      <c r="S101" s="342"/>
      <c r="T101" s="342"/>
    </row>
    <row r="102" spans="1:20" s="343" customFormat="1" ht="14.4" customHeight="1">
      <c r="A102" s="344" t="s">
        <v>306</v>
      </c>
      <c r="B102" s="491" t="s">
        <v>319</v>
      </c>
      <c r="C102" s="484"/>
      <c r="D102" s="484"/>
      <c r="E102" s="484"/>
      <c r="F102" s="485"/>
      <c r="G102" s="464"/>
      <c r="H102" s="253"/>
      <c r="I102" s="342"/>
      <c r="J102" s="342"/>
      <c r="K102" s="342"/>
      <c r="L102" s="342"/>
      <c r="M102" s="342"/>
      <c r="N102" s="342"/>
      <c r="O102" s="342"/>
      <c r="P102" s="342"/>
      <c r="Q102" s="342"/>
      <c r="R102" s="342"/>
      <c r="S102" s="342"/>
      <c r="T102" s="342"/>
    </row>
    <row r="103" spans="1:20" s="14" customFormat="1" ht="139.80000000000001" customHeight="1">
      <c r="A103" s="115"/>
      <c r="B103" s="450"/>
      <c r="C103" s="451"/>
      <c r="D103" s="451"/>
      <c r="E103" s="451"/>
      <c r="F103" s="503"/>
      <c r="G103" s="465"/>
      <c r="H103" s="253"/>
      <c r="I103" s="26"/>
      <c r="J103" s="26"/>
      <c r="K103" s="26"/>
      <c r="L103" s="26"/>
      <c r="M103" s="26"/>
      <c r="N103" s="26"/>
      <c r="O103" s="26"/>
      <c r="P103" s="26"/>
      <c r="Q103" s="26"/>
      <c r="R103" s="26"/>
      <c r="S103" s="26"/>
      <c r="T103" s="26"/>
    </row>
    <row r="104" spans="1:20" s="14" customFormat="1" ht="24" customHeight="1">
      <c r="A104" s="177"/>
      <c r="B104" s="239"/>
      <c r="C104" s="258" t="s">
        <v>294</v>
      </c>
      <c r="D104" s="258" t="s">
        <v>295</v>
      </c>
      <c r="E104" s="351" t="s">
        <v>8</v>
      </c>
      <c r="F104" s="352" t="s">
        <v>292</v>
      </c>
      <c r="G104" s="429" t="s">
        <v>330</v>
      </c>
      <c r="H104" s="458"/>
      <c r="I104" s="26"/>
      <c r="J104" s="26"/>
      <c r="K104" s="26"/>
      <c r="L104" s="26"/>
      <c r="M104" s="26"/>
      <c r="N104" s="26"/>
      <c r="O104" s="26"/>
      <c r="P104" s="26"/>
      <c r="Q104" s="26"/>
      <c r="R104" s="26"/>
      <c r="S104" s="26"/>
      <c r="T104" s="26"/>
    </row>
    <row r="105" spans="1:20" s="14" customFormat="1" ht="14.4" customHeight="1">
      <c r="A105" s="117" t="s">
        <v>311</v>
      </c>
      <c r="B105" s="118" t="s">
        <v>161</v>
      </c>
      <c r="C105" s="412"/>
      <c r="D105" s="353" t="str">
        <f>IF(AND(OR('Information Page'!D10=0,'Information Page'!D10=""),OR('Information Page'!D11=0,'Information Page'!D11="")),"N/A",'Information Page'!D12)</f>
        <v>N/A</v>
      </c>
      <c r="E105" s="15" t="str">
        <f>IF(OR(ISNA(D105), D105="N/A"),
     "N/A",
     IF(OR(D105="", D105=0),
        "",
        MIN(C105/D105,1)
     )
)</f>
        <v>N/A</v>
      </c>
      <c r="F105" s="77" t="str">
        <f>IF(E105="N/A",
     "N/A",
     IF(E105="",
        0,
        ROUND(E105*5,0)
     )
)</f>
        <v>N/A</v>
      </c>
      <c r="G105" s="430"/>
      <c r="H105" s="459"/>
      <c r="I105" s="26"/>
      <c r="J105" s="26"/>
      <c r="K105" s="26"/>
      <c r="L105" s="26"/>
      <c r="M105" s="26"/>
      <c r="N105" s="26"/>
      <c r="O105" s="26"/>
      <c r="P105" s="26"/>
      <c r="Q105" s="26"/>
      <c r="R105" s="26"/>
      <c r="S105" s="26"/>
      <c r="T105" s="26"/>
    </row>
    <row r="106" spans="1:20" s="14" customFormat="1" ht="14.4" customHeight="1">
      <c r="A106" s="119" t="s">
        <v>306</v>
      </c>
      <c r="B106" s="448" t="s">
        <v>320</v>
      </c>
      <c r="C106" s="449"/>
      <c r="D106" s="449"/>
      <c r="E106" s="449"/>
      <c r="F106" s="449"/>
      <c r="G106" s="430"/>
      <c r="H106" s="459"/>
      <c r="I106" s="26"/>
      <c r="J106" s="26"/>
      <c r="K106" s="26"/>
      <c r="L106" s="26"/>
      <c r="M106" s="26"/>
      <c r="N106" s="26"/>
      <c r="O106" s="26"/>
      <c r="P106" s="26"/>
      <c r="Q106" s="26"/>
      <c r="R106" s="26"/>
      <c r="S106" s="26"/>
      <c r="T106" s="26"/>
    </row>
    <row r="107" spans="1:20" s="14" customFormat="1" ht="124.95" customHeight="1">
      <c r="A107" s="179"/>
      <c r="B107" s="518" t="s">
        <v>1</v>
      </c>
      <c r="C107" s="519"/>
      <c r="D107" s="519"/>
      <c r="E107" s="519"/>
      <c r="F107" s="519"/>
      <c r="G107" s="431"/>
      <c r="H107" s="460"/>
      <c r="I107" s="26"/>
      <c r="J107" s="26"/>
      <c r="K107" s="26"/>
      <c r="L107" s="26"/>
      <c r="M107" s="26"/>
      <c r="N107" s="26"/>
      <c r="O107" s="26"/>
      <c r="P107" s="26"/>
      <c r="Q107" s="26"/>
      <c r="R107" s="26"/>
      <c r="S107" s="26"/>
      <c r="T107" s="26"/>
    </row>
    <row r="108" spans="1:20" s="14" customFormat="1" ht="24" customHeight="1">
      <c r="A108" s="479">
        <v>3.5</v>
      </c>
      <c r="B108" s="530" t="s">
        <v>190</v>
      </c>
      <c r="C108" s="531"/>
      <c r="D108" s="532"/>
      <c r="E108" s="110" t="s">
        <v>338</v>
      </c>
      <c r="F108" s="178" t="s">
        <v>293</v>
      </c>
      <c r="G108" s="429" t="s">
        <v>344</v>
      </c>
      <c r="H108" s="458"/>
      <c r="I108" s="26"/>
      <c r="J108" s="26"/>
      <c r="K108" s="26"/>
      <c r="L108" s="26"/>
      <c r="M108" s="26"/>
      <c r="N108" s="26"/>
      <c r="O108" s="26"/>
      <c r="P108" s="26"/>
      <c r="Q108" s="26"/>
      <c r="R108" s="26"/>
      <c r="S108" s="26"/>
      <c r="T108" s="26"/>
    </row>
    <row r="109" spans="1:20" s="14" customFormat="1" ht="14.4" customHeight="1">
      <c r="A109" s="480"/>
      <c r="B109" s="533"/>
      <c r="C109" s="534"/>
      <c r="D109" s="535"/>
      <c r="E109" s="413"/>
      <c r="F109" s="19">
        <f>IF(E109="N/A","N/A",IF(E109="yes",5,0))</f>
        <v>0</v>
      </c>
      <c r="G109" s="430"/>
      <c r="H109" s="459"/>
      <c r="I109" s="26"/>
      <c r="J109" s="26"/>
      <c r="K109" s="26"/>
      <c r="L109" s="26"/>
      <c r="M109" s="26"/>
      <c r="N109" s="26"/>
      <c r="O109" s="26"/>
      <c r="P109" s="26"/>
      <c r="Q109" s="26"/>
      <c r="R109" s="26"/>
      <c r="S109" s="26"/>
      <c r="T109" s="26"/>
    </row>
    <row r="110" spans="1:20" s="14" customFormat="1" ht="24" customHeight="1">
      <c r="A110" s="480"/>
      <c r="B110" s="533"/>
      <c r="C110" s="534"/>
      <c r="D110" s="535"/>
      <c r="E110" s="110" t="s">
        <v>339</v>
      </c>
      <c r="F110" s="178" t="s">
        <v>293</v>
      </c>
      <c r="G110" s="430"/>
      <c r="H110" s="459"/>
      <c r="I110" s="26"/>
      <c r="J110" s="26"/>
      <c r="K110" s="26"/>
      <c r="L110" s="26"/>
      <c r="M110" s="26"/>
      <c r="N110" s="26"/>
      <c r="O110" s="26"/>
      <c r="P110" s="26"/>
      <c r="Q110" s="26"/>
      <c r="R110" s="26"/>
      <c r="S110" s="26"/>
      <c r="T110" s="26"/>
    </row>
    <row r="111" spans="1:20" s="14" customFormat="1" ht="14.4" customHeight="1">
      <c r="A111" s="481"/>
      <c r="B111" s="452"/>
      <c r="C111" s="453"/>
      <c r="D111" s="454"/>
      <c r="E111" s="413"/>
      <c r="F111" s="19">
        <f>IF(E109="no", 0, IF(E111="yes", 5, 0))</f>
        <v>0</v>
      </c>
      <c r="G111" s="430"/>
      <c r="H111" s="459"/>
      <c r="I111" s="26"/>
      <c r="J111" s="26"/>
      <c r="K111" s="26"/>
      <c r="L111" s="26"/>
      <c r="M111" s="26"/>
      <c r="N111" s="26"/>
      <c r="O111" s="26"/>
      <c r="P111" s="26"/>
      <c r="Q111" s="26"/>
      <c r="R111" s="26"/>
      <c r="S111" s="26"/>
      <c r="T111" s="26"/>
    </row>
    <row r="112" spans="1:20" s="14" customFormat="1" ht="14.4" customHeight="1">
      <c r="A112" s="119" t="s">
        <v>304</v>
      </c>
      <c r="B112" s="448" t="s">
        <v>320</v>
      </c>
      <c r="C112" s="449"/>
      <c r="D112" s="449"/>
      <c r="E112" s="449"/>
      <c r="F112" s="449"/>
      <c r="G112" s="430"/>
      <c r="H112" s="459"/>
      <c r="I112" s="26"/>
      <c r="J112" s="26"/>
      <c r="K112" s="26"/>
      <c r="L112" s="26"/>
      <c r="M112" s="26"/>
      <c r="N112" s="26"/>
      <c r="O112" s="26"/>
      <c r="P112" s="26"/>
      <c r="Q112" s="26"/>
      <c r="R112" s="26"/>
      <c r="S112" s="26"/>
      <c r="T112" s="26"/>
    </row>
    <row r="113" spans="1:20" s="14" customFormat="1" ht="124.95" customHeight="1">
      <c r="A113" s="179"/>
      <c r="B113" s="469" t="s">
        <v>32</v>
      </c>
      <c r="C113" s="470"/>
      <c r="D113" s="470"/>
      <c r="E113" s="470"/>
      <c r="F113" s="470"/>
      <c r="G113" s="431"/>
      <c r="H113" s="460"/>
      <c r="I113" s="26"/>
      <c r="J113" s="26" t="s">
        <v>32</v>
      </c>
      <c r="K113" s="26"/>
      <c r="L113" s="26"/>
      <c r="M113" s="26"/>
      <c r="N113" s="26"/>
      <c r="O113" s="26"/>
      <c r="P113" s="26"/>
      <c r="Q113" s="26"/>
      <c r="R113" s="26"/>
      <c r="S113" s="26"/>
      <c r="T113" s="26"/>
    </row>
    <row r="114" spans="1:20" s="14" customFormat="1" ht="24" customHeight="1">
      <c r="A114" s="182"/>
      <c r="B114" s="239"/>
      <c r="C114" s="240"/>
      <c r="D114" s="240"/>
      <c r="E114" s="110" t="s">
        <v>298</v>
      </c>
      <c r="F114" s="126" t="s">
        <v>293</v>
      </c>
      <c r="G114" s="429" t="s">
        <v>343</v>
      </c>
      <c r="H114" s="458"/>
      <c r="I114" s="26"/>
      <c r="J114" s="26"/>
      <c r="K114" s="26"/>
      <c r="L114" s="26"/>
      <c r="M114" s="26"/>
      <c r="N114" s="26"/>
      <c r="O114" s="26"/>
      <c r="P114" s="26"/>
      <c r="Q114" s="26"/>
      <c r="R114" s="26"/>
      <c r="S114" s="26"/>
      <c r="T114" s="26"/>
    </row>
    <row r="115" spans="1:20" s="14" customFormat="1">
      <c r="A115" s="113">
        <v>3.6</v>
      </c>
      <c r="B115" s="452" t="s">
        <v>16</v>
      </c>
      <c r="C115" s="453"/>
      <c r="D115" s="454"/>
      <c r="E115" s="355"/>
      <c r="F115" s="260">
        <f>IF(E115="N/A","N/A",IF(E115="yes",5,0))</f>
        <v>0</v>
      </c>
      <c r="G115" s="464"/>
      <c r="H115" s="459"/>
      <c r="I115" s="26"/>
      <c r="J115" s="26"/>
      <c r="K115" s="26"/>
      <c r="L115" s="26"/>
      <c r="M115" s="26"/>
      <c r="N115" s="26"/>
      <c r="O115" s="26"/>
      <c r="P115" s="26"/>
      <c r="Q115" s="26"/>
      <c r="R115" s="26"/>
      <c r="S115" s="26"/>
      <c r="T115" s="26"/>
    </row>
    <row r="116" spans="1:20" s="14" customFormat="1" ht="15.6">
      <c r="A116" s="115" t="s">
        <v>303</v>
      </c>
      <c r="B116" s="448" t="s">
        <v>319</v>
      </c>
      <c r="C116" s="449"/>
      <c r="D116" s="449"/>
      <c r="E116" s="449"/>
      <c r="F116" s="449"/>
      <c r="G116" s="464"/>
      <c r="H116" s="459"/>
      <c r="I116" s="26"/>
      <c r="J116" s="26"/>
      <c r="K116" s="26"/>
      <c r="L116" s="26"/>
      <c r="M116" s="26"/>
      <c r="N116" s="26"/>
      <c r="O116" s="26"/>
      <c r="P116" s="26"/>
      <c r="Q116" s="26"/>
      <c r="R116" s="26"/>
      <c r="S116" s="26"/>
      <c r="T116" s="26"/>
    </row>
    <row r="117" spans="1:20" s="14" customFormat="1" ht="124.95" customHeight="1">
      <c r="A117" s="115"/>
      <c r="B117" s="528"/>
      <c r="C117" s="529"/>
      <c r="D117" s="529"/>
      <c r="E117" s="529"/>
      <c r="F117" s="529"/>
      <c r="G117" s="465"/>
      <c r="H117" s="460"/>
      <c r="I117" s="26" t="s">
        <v>32</v>
      </c>
      <c r="J117" s="26"/>
      <c r="K117" s="26"/>
      <c r="L117" s="26"/>
      <c r="M117" s="26"/>
      <c r="N117" s="26"/>
      <c r="O117" s="26"/>
      <c r="P117" s="26"/>
      <c r="Q117" s="26"/>
      <c r="R117" s="26"/>
      <c r="S117" s="26"/>
      <c r="T117" s="26"/>
    </row>
    <row r="118" spans="1:20" s="14" customFormat="1" ht="24" customHeight="1">
      <c r="A118" s="184"/>
      <c r="B118" s="239" t="s">
        <v>1</v>
      </c>
      <c r="C118" s="240"/>
      <c r="D118" s="240"/>
      <c r="E118" s="110" t="s">
        <v>298</v>
      </c>
      <c r="F118" s="126" t="s">
        <v>293</v>
      </c>
      <c r="G118" s="429" t="s">
        <v>342</v>
      </c>
      <c r="H118" s="458"/>
      <c r="I118" s="26"/>
      <c r="J118" s="26"/>
      <c r="K118" s="26"/>
      <c r="L118" s="26"/>
      <c r="M118" s="26"/>
      <c r="N118" s="26"/>
      <c r="O118" s="26"/>
      <c r="P118" s="26"/>
      <c r="Q118" s="26"/>
      <c r="R118" s="26"/>
      <c r="S118" s="26"/>
      <c r="T118" s="26"/>
    </row>
    <row r="119" spans="1:20" s="14" customFormat="1" ht="14.4" customHeight="1">
      <c r="A119" s="113">
        <v>3.7</v>
      </c>
      <c r="B119" s="452" t="s">
        <v>17</v>
      </c>
      <c r="C119" s="453"/>
      <c r="D119" s="454"/>
      <c r="E119" s="355"/>
      <c r="F119" s="260">
        <f>IF(E119="N/A","N/A",IF(E119="yes",5,0))</f>
        <v>0</v>
      </c>
      <c r="G119" s="464"/>
      <c r="H119" s="459"/>
      <c r="I119" s="26"/>
      <c r="J119" s="26"/>
      <c r="K119" s="26"/>
      <c r="L119" s="26"/>
      <c r="M119" s="26"/>
      <c r="N119" s="26"/>
      <c r="O119" s="26"/>
      <c r="P119" s="26"/>
      <c r="Q119" s="26"/>
      <c r="R119" s="26"/>
      <c r="S119" s="26"/>
      <c r="T119" s="26"/>
    </row>
    <row r="120" spans="1:20" s="14" customFormat="1" ht="15.6">
      <c r="A120" s="115" t="s">
        <v>303</v>
      </c>
      <c r="B120" s="448" t="s">
        <v>319</v>
      </c>
      <c r="C120" s="449"/>
      <c r="D120" s="449"/>
      <c r="E120" s="449"/>
      <c r="F120" s="449"/>
      <c r="G120" s="464"/>
      <c r="H120" s="459"/>
      <c r="I120" s="26"/>
      <c r="J120" s="26"/>
      <c r="K120" s="26"/>
      <c r="L120" s="26"/>
      <c r="M120" s="26"/>
      <c r="N120" s="26"/>
      <c r="O120" s="26"/>
      <c r="P120" s="26"/>
      <c r="Q120" s="26"/>
      <c r="R120" s="26"/>
      <c r="S120" s="26"/>
      <c r="T120" s="26"/>
    </row>
    <row r="121" spans="1:20" s="14" customFormat="1" ht="124.95" customHeight="1">
      <c r="A121" s="115"/>
      <c r="B121" s="528"/>
      <c r="C121" s="529"/>
      <c r="D121" s="529"/>
      <c r="E121" s="529"/>
      <c r="F121" s="529"/>
      <c r="G121" s="465"/>
      <c r="H121" s="460"/>
      <c r="I121" s="26"/>
      <c r="J121" s="26"/>
      <c r="K121" s="26"/>
      <c r="L121" s="26"/>
      <c r="M121" s="26"/>
      <c r="N121" s="26"/>
      <c r="O121" s="26"/>
      <c r="P121" s="26"/>
      <c r="Q121" s="26"/>
      <c r="R121" s="26"/>
      <c r="S121" s="26"/>
      <c r="T121" s="26"/>
    </row>
    <row r="122" spans="1:20" s="14" customFormat="1" ht="24" customHeight="1">
      <c r="A122" s="185"/>
      <c r="B122" s="330"/>
      <c r="C122" s="330"/>
      <c r="D122" s="330"/>
      <c r="E122" s="110" t="s">
        <v>298</v>
      </c>
      <c r="F122" s="126" t="s">
        <v>293</v>
      </c>
      <c r="G122" s="429" t="s">
        <v>441</v>
      </c>
      <c r="H122" s="458"/>
      <c r="I122" s="26"/>
      <c r="J122" s="26"/>
      <c r="K122" s="26"/>
      <c r="L122" s="26"/>
      <c r="M122" s="26"/>
      <c r="N122" s="26"/>
      <c r="O122" s="26"/>
      <c r="P122" s="26"/>
      <c r="Q122" s="26"/>
      <c r="R122" s="26"/>
      <c r="S122" s="26"/>
      <c r="T122" s="26"/>
    </row>
    <row r="123" spans="1:20" s="14" customFormat="1">
      <c r="A123" s="127">
        <v>3.8</v>
      </c>
      <c r="B123" s="452" t="s">
        <v>18</v>
      </c>
      <c r="C123" s="453"/>
      <c r="D123" s="454"/>
      <c r="E123" s="355"/>
      <c r="F123" s="260">
        <f>IF(E123="N/A","N/A",IF(E123="yes",5,0))</f>
        <v>0</v>
      </c>
      <c r="G123" s="464"/>
      <c r="H123" s="471"/>
      <c r="I123" s="26"/>
      <c r="J123" s="26"/>
      <c r="K123" s="26"/>
      <c r="L123" s="26"/>
      <c r="M123" s="26"/>
      <c r="N123" s="26"/>
      <c r="O123" s="26"/>
      <c r="P123" s="26"/>
      <c r="Q123" s="26"/>
      <c r="R123" s="26"/>
      <c r="S123" s="26"/>
      <c r="T123" s="26"/>
    </row>
    <row r="124" spans="1:20" s="14" customFormat="1" ht="15.6">
      <c r="A124" s="115" t="s">
        <v>303</v>
      </c>
      <c r="B124" s="448" t="s">
        <v>319</v>
      </c>
      <c r="C124" s="449"/>
      <c r="D124" s="449"/>
      <c r="E124" s="449"/>
      <c r="F124" s="449"/>
      <c r="G124" s="464"/>
      <c r="H124" s="471"/>
      <c r="I124" s="26"/>
      <c r="J124" s="26"/>
      <c r="K124" s="26"/>
      <c r="L124" s="26"/>
      <c r="M124" s="26"/>
      <c r="N124" s="26"/>
      <c r="O124" s="26"/>
      <c r="P124" s="26"/>
      <c r="Q124" s="26"/>
      <c r="R124" s="26"/>
      <c r="S124" s="26"/>
      <c r="T124" s="26"/>
    </row>
    <row r="125" spans="1:20" s="14" customFormat="1" ht="340.8" customHeight="1">
      <c r="A125" s="115"/>
      <c r="B125" s="518" t="s">
        <v>1</v>
      </c>
      <c r="C125" s="519"/>
      <c r="D125" s="519"/>
      <c r="E125" s="519"/>
      <c r="F125" s="520"/>
      <c r="G125" s="465"/>
      <c r="H125" s="472"/>
      <c r="I125" s="26"/>
      <c r="J125" s="26"/>
      <c r="K125" s="26"/>
      <c r="L125" s="26"/>
      <c r="M125" s="26"/>
      <c r="N125" s="26"/>
      <c r="O125" s="26"/>
      <c r="P125" s="26"/>
      <c r="Q125" s="26"/>
      <c r="R125" s="26"/>
      <c r="S125" s="26"/>
      <c r="T125" s="26"/>
    </row>
    <row r="126" spans="1:20" s="14" customFormat="1" ht="14.4" customHeight="1">
      <c r="A126" s="133"/>
      <c r="B126" s="168" t="s">
        <v>1</v>
      </c>
      <c r="C126" s="136"/>
      <c r="D126" s="186"/>
      <c r="E126" s="186"/>
      <c r="F126" s="1"/>
      <c r="G126" s="167"/>
      <c r="H126" s="70"/>
      <c r="I126" s="26"/>
      <c r="J126" s="26"/>
      <c r="K126" s="26"/>
      <c r="L126" s="26"/>
      <c r="M126" s="26"/>
      <c r="N126" s="26"/>
      <c r="O126" s="26"/>
      <c r="P126" s="26"/>
      <c r="Q126" s="26"/>
      <c r="R126" s="26"/>
      <c r="S126" s="26"/>
      <c r="T126" s="26"/>
    </row>
    <row r="127" spans="1:20" s="14" customFormat="1" ht="14.4" customHeight="1">
      <c r="A127"/>
      <c r="B127" s="138" t="s">
        <v>45</v>
      </c>
      <c r="C127"/>
      <c r="D127" s="139">
        <v>50</v>
      </c>
      <c r="E127" s="166"/>
      <c r="F127" s="163"/>
      <c r="G127" s="167"/>
      <c r="H127" s="70"/>
      <c r="I127" s="26"/>
      <c r="J127" s="26"/>
      <c r="K127" s="26"/>
      <c r="L127" s="26"/>
      <c r="M127" s="26"/>
      <c r="N127" s="26"/>
      <c r="O127" s="26"/>
      <c r="P127" s="26"/>
      <c r="Q127" s="26"/>
      <c r="R127" s="26"/>
      <c r="S127" s="26"/>
      <c r="T127" s="26"/>
    </row>
    <row r="128" spans="1:20" s="14" customFormat="1" ht="14.4" customHeight="1">
      <c r="A128"/>
      <c r="B128" s="141" t="s">
        <v>9</v>
      </c>
      <c r="C128"/>
      <c r="D128" s="103">
        <f>50 - (COUNTIF(F85:F123,"N/A")*5)</f>
        <v>45</v>
      </c>
      <c r="E128" s="166"/>
      <c r="F128" s="163"/>
      <c r="G128" s="167"/>
      <c r="H128" s="70"/>
      <c r="I128" s="26"/>
      <c r="J128" s="26"/>
      <c r="K128" s="26"/>
      <c r="L128" s="26"/>
      <c r="M128" s="26"/>
      <c r="N128" s="26"/>
      <c r="O128" s="26"/>
      <c r="P128" s="26"/>
      <c r="Q128" s="26"/>
      <c r="R128" s="26"/>
      <c r="S128" s="26"/>
      <c r="T128" s="26"/>
    </row>
    <row r="129" spans="1:20" s="14" customFormat="1" ht="14.4" customHeight="1">
      <c r="A129"/>
      <c r="B129" s="141" t="s">
        <v>46</v>
      </c>
      <c r="C129"/>
      <c r="D129" s="103" cm="1">
        <f t="array" ref="D129">SUMPRODUCT(IFERROR(CEILING(F85:F123,1),0))</f>
        <v>0</v>
      </c>
      <c r="E129" s="168"/>
      <c r="F129" s="168"/>
      <c r="G129" s="167"/>
      <c r="H129" s="70"/>
      <c r="I129" s="26"/>
      <c r="J129" s="26"/>
      <c r="K129" s="26"/>
      <c r="L129" s="26"/>
      <c r="M129" s="26"/>
      <c r="N129" s="26"/>
      <c r="O129" s="26"/>
      <c r="P129" s="26"/>
      <c r="Q129" s="26"/>
      <c r="R129" s="26"/>
      <c r="S129" s="26"/>
      <c r="T129" s="26"/>
    </row>
    <row r="130" spans="1:20" s="14" customFormat="1">
      <c r="A130"/>
      <c r="B130" s="142" t="s">
        <v>47</v>
      </c>
      <c r="C130"/>
      <c r="D130" s="102">
        <f>D129/D128</f>
        <v>0</v>
      </c>
      <c r="E130" s="169"/>
      <c r="F130" s="170"/>
      <c r="G130" s="167"/>
      <c r="H130" s="70"/>
      <c r="I130" s="26"/>
      <c r="J130" s="26"/>
      <c r="K130" s="26"/>
      <c r="L130" s="26"/>
      <c r="M130" s="26"/>
      <c r="N130" s="26"/>
      <c r="O130" s="26"/>
      <c r="P130" s="26"/>
      <c r="Q130" s="26"/>
      <c r="R130" s="26"/>
      <c r="S130" s="26"/>
      <c r="T130" s="26"/>
    </row>
    <row r="131" spans="1:20" s="14" customFormat="1" ht="14.4" customHeight="1">
      <c r="A131" s="168"/>
      <c r="B131" s="163"/>
      <c r="C131" s="168"/>
      <c r="D131" s="168"/>
      <c r="E131" s="168"/>
      <c r="F131" s="168"/>
      <c r="G131" s="167"/>
      <c r="H131" s="70"/>
      <c r="I131" s="26"/>
      <c r="J131" s="26"/>
      <c r="K131" s="26"/>
      <c r="L131" s="26"/>
      <c r="M131" s="26"/>
      <c r="N131" s="26"/>
      <c r="O131" s="26"/>
      <c r="P131" s="26"/>
      <c r="Q131" s="26"/>
      <c r="R131" s="26"/>
      <c r="S131" s="26"/>
      <c r="T131" s="26"/>
    </row>
    <row r="132" spans="1:20" s="14" customFormat="1">
      <c r="A132" s="27"/>
      <c r="B132" s="1"/>
      <c r="C132" s="1"/>
      <c r="D132" s="1"/>
      <c r="E132" s="1"/>
      <c r="F132" s="1"/>
      <c r="G132" s="167"/>
      <c r="H132" s="70"/>
      <c r="I132" s="26"/>
      <c r="J132" s="26"/>
      <c r="K132" s="26"/>
      <c r="L132" s="26"/>
      <c r="M132" s="26"/>
      <c r="N132" s="26"/>
      <c r="O132" s="26"/>
      <c r="P132" s="26"/>
      <c r="Q132" s="26"/>
      <c r="R132" s="26"/>
      <c r="S132" s="26"/>
      <c r="T132" s="26"/>
    </row>
    <row r="133" spans="1:20" s="14" customFormat="1" ht="20.399999999999999" thickBot="1">
      <c r="A133" s="106" t="s">
        <v>31</v>
      </c>
      <c r="B133" s="106"/>
      <c r="C133" s="106"/>
      <c r="D133" s="106"/>
      <c r="E133" s="106"/>
      <c r="F133" s="106"/>
      <c r="G133" s="108"/>
      <c r="H133" s="100"/>
      <c r="I133" s="26"/>
      <c r="J133" s="26"/>
      <c r="K133" s="26"/>
      <c r="L133" s="26"/>
      <c r="M133" s="26"/>
      <c r="N133" s="26"/>
      <c r="O133" s="26"/>
      <c r="P133" s="26"/>
      <c r="Q133" s="26"/>
      <c r="R133" s="26"/>
      <c r="S133" s="26"/>
      <c r="T133" s="26"/>
    </row>
    <row r="134" spans="1:20" s="14" customFormat="1" ht="24.6" thickTop="1">
      <c r="A134" s="187"/>
      <c r="B134" s="318" t="s">
        <v>4</v>
      </c>
      <c r="C134" s="319"/>
      <c r="D134" s="319"/>
      <c r="E134" s="173" t="s">
        <v>362</v>
      </c>
      <c r="F134" s="110" t="s">
        <v>346</v>
      </c>
      <c r="G134" s="111" t="s">
        <v>5</v>
      </c>
      <c r="H134" s="104" t="s">
        <v>141</v>
      </c>
      <c r="I134" s="26"/>
      <c r="J134" s="26"/>
      <c r="K134" s="26"/>
      <c r="L134" s="26"/>
      <c r="M134" s="26"/>
      <c r="N134" s="26"/>
      <c r="O134" s="26"/>
      <c r="P134" s="26"/>
      <c r="Q134" s="26"/>
      <c r="R134" s="26"/>
      <c r="S134" s="26"/>
      <c r="T134" s="26"/>
    </row>
    <row r="135" spans="1:20" s="14" customFormat="1" ht="14.4" customHeight="1">
      <c r="A135" s="188" t="s">
        <v>198</v>
      </c>
      <c r="B135" s="455" t="s">
        <v>356</v>
      </c>
      <c r="C135" s="456"/>
      <c r="D135" s="457"/>
      <c r="E135" s="414"/>
      <c r="F135" s="260">
        <f>IF(E135="N/A","N/A",IF(E135="yes",5,0))</f>
        <v>0</v>
      </c>
      <c r="G135" s="429" t="s">
        <v>348</v>
      </c>
      <c r="H135" s="458"/>
      <c r="I135" s="26"/>
      <c r="J135" s="26"/>
      <c r="K135" s="26"/>
      <c r="L135" s="26"/>
      <c r="M135" s="26"/>
      <c r="N135" s="26"/>
      <c r="O135" s="26"/>
      <c r="P135" s="26"/>
      <c r="Q135" s="26"/>
      <c r="R135" s="26"/>
      <c r="S135" s="26"/>
      <c r="T135" s="26"/>
    </row>
    <row r="136" spans="1:20" s="14" customFormat="1" ht="14.4" customHeight="1">
      <c r="A136" s="189"/>
      <c r="B136" s="452" t="s">
        <v>197</v>
      </c>
      <c r="C136" s="453"/>
      <c r="D136" s="453"/>
      <c r="E136" s="453"/>
      <c r="F136" s="454"/>
      <c r="G136" s="430"/>
      <c r="H136" s="471"/>
      <c r="I136" s="26"/>
      <c r="J136" s="26"/>
      <c r="K136" s="26"/>
      <c r="L136" s="26"/>
      <c r="M136" s="26"/>
      <c r="N136" s="26"/>
      <c r="O136" s="26"/>
      <c r="P136" s="26"/>
      <c r="Q136" s="26"/>
      <c r="R136" s="26"/>
      <c r="S136" s="26"/>
      <c r="T136" s="26"/>
    </row>
    <row r="137" spans="1:20" s="14" customFormat="1" ht="14.4" customHeight="1">
      <c r="A137" s="115" t="s">
        <v>303</v>
      </c>
      <c r="B137" s="448" t="s">
        <v>319</v>
      </c>
      <c r="C137" s="484"/>
      <c r="D137" s="484"/>
      <c r="E137" s="484"/>
      <c r="F137" s="484"/>
      <c r="G137" s="430"/>
      <c r="H137" s="459"/>
      <c r="I137" s="26"/>
      <c r="J137" s="26"/>
      <c r="K137" s="26"/>
      <c r="L137" s="26"/>
      <c r="M137" s="26"/>
      <c r="N137" s="26"/>
      <c r="O137" s="26"/>
      <c r="P137" s="26"/>
      <c r="Q137" s="26"/>
      <c r="R137" s="26"/>
      <c r="S137" s="26"/>
      <c r="T137" s="26"/>
    </row>
    <row r="138" spans="1:20" s="14" customFormat="1" ht="163.19999999999999" customHeight="1">
      <c r="A138" s="115"/>
      <c r="B138" s="469" t="s">
        <v>1</v>
      </c>
      <c r="C138" s="470"/>
      <c r="D138" s="470"/>
      <c r="E138" s="470"/>
      <c r="F138" s="470"/>
      <c r="G138" s="431"/>
      <c r="H138" s="460"/>
      <c r="I138" s="26"/>
      <c r="J138" s="26"/>
      <c r="K138" s="26"/>
      <c r="L138" s="26"/>
      <c r="M138" s="26"/>
      <c r="N138" s="26"/>
      <c r="O138" s="26"/>
      <c r="P138" s="26"/>
      <c r="Q138" s="26"/>
      <c r="R138" s="26"/>
      <c r="S138" s="26"/>
      <c r="T138" s="26"/>
    </row>
    <row r="139" spans="1:20" s="14" customFormat="1" ht="24" customHeight="1">
      <c r="A139" s="177"/>
      <c r="B139" s="482"/>
      <c r="C139" s="483"/>
      <c r="D139" s="173" t="s">
        <v>350</v>
      </c>
      <c r="E139" s="173" t="s">
        <v>352</v>
      </c>
      <c r="F139" s="173" t="s">
        <v>8</v>
      </c>
      <c r="G139" s="429" t="s">
        <v>353</v>
      </c>
      <c r="H139" s="458"/>
      <c r="I139" s="26"/>
      <c r="J139" s="26"/>
      <c r="K139" s="26"/>
      <c r="L139" s="26"/>
      <c r="M139" s="26"/>
      <c r="N139" s="26"/>
      <c r="O139" s="26"/>
      <c r="P139" s="26"/>
      <c r="Q139" s="26"/>
      <c r="R139" s="26"/>
      <c r="S139" s="26"/>
      <c r="T139" s="26"/>
    </row>
    <row r="140" spans="1:20" s="14" customFormat="1" ht="14.4" customHeight="1">
      <c r="A140" s="362"/>
      <c r="B140" s="343"/>
      <c r="C140" s="334"/>
      <c r="D140" s="415"/>
      <c r="E140" s="358" t="str">
        <f>IF(SUM('Information Page'!D10:D11)=0,"N/A",SUM('Information Page'!D10:D11))</f>
        <v>N/A</v>
      </c>
      <c r="F140" s="276" t="str">
        <f>IF(OR(ISNA(E140), E140="N/A"),
     "N/A",
     IF(OR(E140="", E140=0),
        "",
        MIN(D140/E140,1)
     )
)</f>
        <v>N/A</v>
      </c>
      <c r="G140" s="430"/>
      <c r="H140" s="459"/>
      <c r="I140" s="26"/>
      <c r="J140" s="26"/>
      <c r="K140" s="26"/>
      <c r="L140" s="26"/>
      <c r="M140" s="26"/>
      <c r="N140" s="26"/>
      <c r="O140" s="26"/>
      <c r="P140" s="26"/>
      <c r="Q140" s="26"/>
      <c r="R140" s="26"/>
      <c r="S140" s="26"/>
      <c r="T140" s="26"/>
    </row>
    <row r="141" spans="1:20" s="14" customFormat="1" ht="24" customHeight="1">
      <c r="A141" s="366"/>
      <c r="B141" s="367"/>
      <c r="C141" s="364" t="s">
        <v>351</v>
      </c>
      <c r="D141" s="360" t="s">
        <v>352</v>
      </c>
      <c r="E141" s="173" t="s">
        <v>8</v>
      </c>
      <c r="F141" s="361" t="s">
        <v>292</v>
      </c>
      <c r="G141" s="430"/>
      <c r="H141" s="459"/>
      <c r="I141" s="26"/>
      <c r="J141" s="26"/>
      <c r="K141" s="26"/>
      <c r="L141" s="26"/>
      <c r="M141" s="26"/>
      <c r="N141" s="26"/>
      <c r="O141" s="26"/>
      <c r="P141" s="26"/>
      <c r="Q141" s="26"/>
      <c r="R141" s="26"/>
      <c r="S141" s="26"/>
      <c r="T141" s="26"/>
    </row>
    <row r="142" spans="1:20" s="14" customFormat="1" ht="14.4" customHeight="1">
      <c r="A142" s="131" t="s">
        <v>199</v>
      </c>
      <c r="B142" s="363" t="s">
        <v>162</v>
      </c>
      <c r="C142" s="414"/>
      <c r="D142" s="357" t="str">
        <f>IF(SUM('Information Page'!D10:D11)=0,"N/A",SUM('Information Page'!D10:D11))</f>
        <v>N/A</v>
      </c>
      <c r="E142" s="276" t="str">
        <f>IF(OR(ISNA(D142), D142="N/A"),
     "N/A",
     IF(OR(D142="", D142=0),
        "",
        MIN(C142/D142,1)
     )
)</f>
        <v>N/A</v>
      </c>
      <c r="F142" s="368" t="str">
        <f>IF(E142="N/A","N/A",ROUND(5*F140*E142,0))</f>
        <v>N/A</v>
      </c>
      <c r="G142" s="430"/>
      <c r="H142" s="459"/>
      <c r="I142" s="26"/>
      <c r="J142" s="26"/>
      <c r="K142" s="26"/>
      <c r="L142" s="26"/>
      <c r="M142" s="26"/>
      <c r="N142" s="26"/>
      <c r="O142" s="26"/>
      <c r="P142" s="26"/>
      <c r="Q142" s="26"/>
      <c r="R142" s="26"/>
      <c r="S142" s="26"/>
      <c r="T142" s="26"/>
    </row>
    <row r="143" spans="1:20" s="14" customFormat="1" ht="14.4" customHeight="1">
      <c r="A143" s="115" t="s">
        <v>302</v>
      </c>
      <c r="B143" s="448" t="s">
        <v>19</v>
      </c>
      <c r="C143" s="449"/>
      <c r="D143" s="449"/>
      <c r="E143" s="449"/>
      <c r="F143" s="449"/>
      <c r="G143" s="430"/>
      <c r="H143" s="459"/>
      <c r="I143" s="26"/>
      <c r="J143" s="26"/>
      <c r="K143" s="26"/>
      <c r="L143" s="26"/>
      <c r="M143" s="26"/>
      <c r="N143" s="26"/>
      <c r="O143" s="26"/>
      <c r="P143" s="26"/>
      <c r="Q143" s="26"/>
      <c r="R143" s="26"/>
      <c r="S143" s="26"/>
      <c r="T143" s="26"/>
    </row>
    <row r="144" spans="1:20" s="14" customFormat="1" ht="124.95" customHeight="1">
      <c r="A144" s="115"/>
      <c r="B144" s="469" t="s">
        <v>1</v>
      </c>
      <c r="C144" s="470"/>
      <c r="D144" s="470"/>
      <c r="E144" s="470"/>
      <c r="F144" s="470"/>
      <c r="G144" s="431"/>
      <c r="H144" s="460"/>
      <c r="I144" s="26"/>
      <c r="J144" s="26"/>
      <c r="K144" s="26"/>
      <c r="L144" s="26"/>
      <c r="M144" s="26"/>
      <c r="N144" s="26"/>
      <c r="O144" s="26"/>
      <c r="P144" s="26"/>
      <c r="Q144" s="26"/>
      <c r="R144" s="26"/>
      <c r="S144" s="26"/>
      <c r="T144" s="26"/>
    </row>
    <row r="145" spans="1:20" s="14" customFormat="1" ht="24" customHeight="1">
      <c r="A145" s="120"/>
      <c r="B145" s="356" t="s">
        <v>358</v>
      </c>
      <c r="C145" s="173" t="s">
        <v>351</v>
      </c>
      <c r="D145" s="173" t="s">
        <v>352</v>
      </c>
      <c r="E145" s="173" t="s">
        <v>8</v>
      </c>
      <c r="F145" s="110" t="s">
        <v>299</v>
      </c>
      <c r="G145" s="429" t="s">
        <v>384</v>
      </c>
      <c r="H145" s="458"/>
      <c r="I145" s="26"/>
      <c r="J145" s="26"/>
      <c r="K145" s="26"/>
      <c r="L145" s="26"/>
      <c r="M145" s="26"/>
      <c r="N145" s="26"/>
      <c r="O145" s="26"/>
      <c r="P145" s="26"/>
      <c r="Q145" s="26"/>
      <c r="R145" s="26"/>
      <c r="S145" s="26"/>
      <c r="T145" s="26"/>
    </row>
    <row r="146" spans="1:20" s="14" customFormat="1" ht="14.4" customHeight="1">
      <c r="A146" s="113">
        <v>4.3</v>
      </c>
      <c r="B146" s="118" t="s">
        <v>357</v>
      </c>
      <c r="C146" s="414"/>
      <c r="D146" s="357">
        <f>'Information Page'!D12</f>
        <v>0</v>
      </c>
      <c r="E146" s="276" t="str">
        <f>IF(OR(ISNA(D146), D146="N/A"),
     "N/A",
     IF(OR(D146="", D146=0),
        "",
        MIN(C146/D146,1)
     )
)</f>
        <v/>
      </c>
      <c r="F146" s="260">
        <f>IF(E146="N/A",
     "N/A",
     IF(E146="",
        0,
        ROUND(E146*10,0)
     )
)</f>
        <v>0</v>
      </c>
      <c r="G146" s="430"/>
      <c r="H146" s="459"/>
      <c r="I146" s="26"/>
      <c r="J146" s="26"/>
      <c r="K146" s="26"/>
      <c r="L146" s="26"/>
      <c r="M146" s="26"/>
      <c r="N146" s="26"/>
      <c r="O146" s="26"/>
      <c r="P146" s="26"/>
      <c r="Q146" s="26"/>
      <c r="R146" s="26"/>
      <c r="S146" s="26"/>
      <c r="T146" s="26"/>
    </row>
    <row r="147" spans="1:20" s="14" customFormat="1" ht="14.4" customHeight="1">
      <c r="A147" s="115" t="s">
        <v>304</v>
      </c>
      <c r="B147" s="448" t="s">
        <v>320</v>
      </c>
      <c r="C147" s="449"/>
      <c r="D147" s="449"/>
      <c r="E147" s="449"/>
      <c r="F147" s="449"/>
      <c r="G147" s="430"/>
      <c r="H147" s="459"/>
      <c r="I147" s="26"/>
      <c r="J147" s="26"/>
      <c r="K147" s="26"/>
      <c r="L147" s="26"/>
      <c r="M147" s="26"/>
      <c r="N147" s="26"/>
      <c r="O147" s="26"/>
      <c r="P147" s="26"/>
      <c r="Q147" s="26"/>
      <c r="R147" s="26"/>
      <c r="S147" s="26"/>
      <c r="T147" s="26"/>
    </row>
    <row r="148" spans="1:20" s="14" customFormat="1" ht="200.4" customHeight="1">
      <c r="A148" s="115"/>
      <c r="B148" s="469" t="s">
        <v>1</v>
      </c>
      <c r="C148" s="470"/>
      <c r="D148" s="470"/>
      <c r="E148" s="470"/>
      <c r="F148" s="470"/>
      <c r="G148" s="430"/>
      <c r="H148" s="460"/>
      <c r="I148" s="26"/>
      <c r="J148" s="26"/>
      <c r="K148" s="26"/>
      <c r="L148" s="26"/>
      <c r="M148" s="26"/>
      <c r="N148" s="26"/>
      <c r="O148" s="26"/>
      <c r="P148" s="26"/>
      <c r="Q148" s="26"/>
      <c r="R148" s="26"/>
      <c r="S148" s="26"/>
      <c r="T148" s="26"/>
    </row>
    <row r="149" spans="1:20" s="14" customFormat="1" ht="24" customHeight="1">
      <c r="A149" s="177"/>
      <c r="B149" s="241"/>
      <c r="C149" s="337"/>
      <c r="D149" s="337"/>
      <c r="E149" s="173" t="s">
        <v>362</v>
      </c>
      <c r="F149" s="173" t="s">
        <v>293</v>
      </c>
      <c r="G149" s="429" t="s">
        <v>359</v>
      </c>
      <c r="H149" s="458"/>
      <c r="I149" s="26"/>
      <c r="J149" s="26"/>
      <c r="K149" s="26"/>
      <c r="L149" s="26"/>
      <c r="M149" s="26"/>
      <c r="N149" s="26"/>
      <c r="O149" s="26"/>
      <c r="P149" s="26"/>
      <c r="Q149" s="26"/>
      <c r="R149" s="26"/>
      <c r="S149" s="26"/>
      <c r="T149" s="26"/>
    </row>
    <row r="150" spans="1:20" s="14" customFormat="1" ht="14.4" customHeight="1">
      <c r="A150" s="206" t="s">
        <v>200</v>
      </c>
      <c r="B150" s="118" t="s">
        <v>20</v>
      </c>
      <c r="C150" s="327"/>
      <c r="D150" s="327"/>
      <c r="E150" s="414"/>
      <c r="F150" s="260">
        <f>IF(E150="N/A","N/A",IF(E150="yes",5,0))</f>
        <v>0</v>
      </c>
      <c r="G150" s="430"/>
      <c r="H150" s="459"/>
      <c r="I150" s="26"/>
      <c r="J150" s="26"/>
      <c r="K150" s="26"/>
      <c r="L150" s="26"/>
      <c r="M150" s="26"/>
      <c r="N150" s="26"/>
      <c r="O150" s="26"/>
      <c r="P150" s="26"/>
      <c r="Q150" s="26"/>
      <c r="R150" s="26"/>
      <c r="S150" s="26"/>
      <c r="T150" s="26"/>
    </row>
    <row r="151" spans="1:20" s="14" customFormat="1" ht="14.4" customHeight="1">
      <c r="A151" s="115" t="s">
        <v>303</v>
      </c>
      <c r="B151" s="448" t="s">
        <v>320</v>
      </c>
      <c r="C151" s="449"/>
      <c r="D151" s="449"/>
      <c r="E151" s="449"/>
      <c r="F151" s="449"/>
      <c r="G151" s="430"/>
      <c r="H151" s="459"/>
      <c r="I151" s="26"/>
      <c r="J151" s="26"/>
      <c r="K151" s="26"/>
      <c r="L151" s="26"/>
      <c r="M151" s="26"/>
      <c r="N151" s="26"/>
      <c r="O151" s="26"/>
      <c r="P151" s="26"/>
      <c r="Q151" s="26"/>
      <c r="R151" s="26"/>
      <c r="S151" s="26"/>
      <c r="T151" s="26"/>
    </row>
    <row r="152" spans="1:20" s="14" customFormat="1" ht="124.95" customHeight="1">
      <c r="A152" s="115"/>
      <c r="B152" s="469" t="s">
        <v>1</v>
      </c>
      <c r="C152" s="470"/>
      <c r="D152" s="470"/>
      <c r="E152" s="470"/>
      <c r="F152" s="470"/>
      <c r="G152" s="431"/>
      <c r="H152" s="460"/>
      <c r="I152" s="26"/>
      <c r="J152" s="26"/>
      <c r="K152" s="26"/>
      <c r="L152" s="26"/>
      <c r="M152" s="26"/>
      <c r="N152" s="26"/>
      <c r="O152" s="26"/>
      <c r="P152" s="26"/>
      <c r="Q152" s="26"/>
      <c r="R152" s="26"/>
      <c r="S152" s="26"/>
      <c r="T152" s="26"/>
    </row>
    <row r="153" spans="1:20" s="14" customFormat="1" ht="24" customHeight="1">
      <c r="A153" s="184"/>
      <c r="B153" s="482"/>
      <c r="C153" s="521"/>
      <c r="D153" s="521"/>
      <c r="E153" s="483"/>
      <c r="F153" s="173" t="s">
        <v>360</v>
      </c>
      <c r="G153" s="429" t="s">
        <v>361</v>
      </c>
      <c r="H153" s="506"/>
      <c r="I153" s="26"/>
      <c r="J153" s="26"/>
      <c r="K153" s="26"/>
      <c r="L153" s="26"/>
      <c r="M153" s="26"/>
      <c r="N153" s="26"/>
      <c r="O153" s="26"/>
      <c r="P153" s="26"/>
      <c r="Q153" s="26"/>
      <c r="R153" s="26"/>
      <c r="S153" s="26"/>
      <c r="T153" s="26"/>
    </row>
    <row r="154" spans="1:20" s="14" customFormat="1" ht="13.95" customHeight="1">
      <c r="A154" s="370"/>
      <c r="B154" s="522"/>
      <c r="C154" s="523"/>
      <c r="D154" s="523"/>
      <c r="E154" s="524"/>
      <c r="F154" s="416"/>
      <c r="G154" s="430"/>
      <c r="H154" s="459"/>
      <c r="I154" s="26"/>
      <c r="J154" s="26"/>
      <c r="K154" s="26"/>
      <c r="L154" s="26"/>
      <c r="M154" s="26"/>
      <c r="N154" s="26"/>
      <c r="O154" s="26"/>
      <c r="P154" s="26"/>
      <c r="Q154" s="26"/>
      <c r="R154" s="26"/>
      <c r="S154" s="26"/>
      <c r="T154" s="26"/>
    </row>
    <row r="155" spans="1:20" s="14" customFormat="1" ht="24" customHeight="1">
      <c r="A155" s="369"/>
      <c r="B155" s="148"/>
      <c r="C155" s="173" t="s">
        <v>294</v>
      </c>
      <c r="D155" s="173" t="s">
        <v>350</v>
      </c>
      <c r="E155" s="110" t="s">
        <v>8</v>
      </c>
      <c r="F155" s="173" t="s">
        <v>292</v>
      </c>
      <c r="G155" s="430"/>
      <c r="H155" s="459"/>
      <c r="I155" s="26"/>
      <c r="J155" s="26"/>
      <c r="K155" s="26"/>
      <c r="L155" s="26"/>
      <c r="M155" s="26"/>
      <c r="N155" s="26"/>
      <c r="O155" s="26"/>
      <c r="P155" s="26"/>
      <c r="Q155" s="26"/>
      <c r="R155" s="26"/>
      <c r="S155" s="26"/>
      <c r="T155" s="26"/>
    </row>
    <row r="156" spans="1:20" s="14" customFormat="1" ht="14.4" customHeight="1">
      <c r="A156" s="113">
        <v>4.5</v>
      </c>
      <c r="B156" s="118" t="s">
        <v>21</v>
      </c>
      <c r="C156" s="414"/>
      <c r="D156" s="414"/>
      <c r="E156" s="276" t="str">
        <f>IF(OR(ISNA(D156), D156="N/A"),
     "N/A",
     IF(OR(D156="", D156=0),
        "",
        MIN(C156/D156,1)
     )
)</f>
        <v/>
      </c>
      <c r="F156" s="260">
        <f>IF(F154="yes","N/A",IF(E156="",0,ROUND(E156*5,0)))</f>
        <v>0</v>
      </c>
      <c r="G156" s="430"/>
      <c r="H156" s="459"/>
      <c r="I156" s="26"/>
      <c r="J156" s="26"/>
      <c r="K156" s="26"/>
      <c r="L156" s="26"/>
      <c r="M156" s="26"/>
      <c r="N156" s="26"/>
      <c r="O156" s="26"/>
      <c r="P156" s="26"/>
      <c r="Q156" s="26"/>
      <c r="R156" s="26"/>
      <c r="S156" s="26"/>
      <c r="T156" s="26"/>
    </row>
    <row r="157" spans="1:20" s="14" customFormat="1" ht="14.4" customHeight="1">
      <c r="A157" s="115" t="s">
        <v>303</v>
      </c>
      <c r="B157" s="448" t="s">
        <v>320</v>
      </c>
      <c r="C157" s="449"/>
      <c r="D157" s="449"/>
      <c r="E157" s="449"/>
      <c r="F157" s="449"/>
      <c r="G157" s="430"/>
      <c r="H157" s="459"/>
      <c r="I157" s="26"/>
      <c r="J157" s="26"/>
      <c r="K157" s="26"/>
      <c r="L157" s="26"/>
      <c r="M157" s="26"/>
      <c r="N157" s="26"/>
      <c r="O157" s="26"/>
      <c r="P157" s="26"/>
      <c r="Q157" s="26"/>
      <c r="R157" s="26"/>
      <c r="S157" s="26"/>
      <c r="T157" s="26"/>
    </row>
    <row r="158" spans="1:20" s="14" customFormat="1" ht="198.6" customHeight="1">
      <c r="A158" s="115"/>
      <c r="B158" s="518" t="s">
        <v>1</v>
      </c>
      <c r="C158" s="519"/>
      <c r="D158" s="519"/>
      <c r="E158" s="519"/>
      <c r="F158" s="520"/>
      <c r="G158" s="431"/>
      <c r="H158" s="460"/>
      <c r="I158" s="26"/>
      <c r="J158" s="26"/>
      <c r="K158" s="26"/>
      <c r="L158" s="26"/>
      <c r="M158" s="26"/>
      <c r="N158" s="26"/>
      <c r="O158" s="26"/>
      <c r="P158" s="26"/>
      <c r="Q158" s="26"/>
      <c r="R158" s="26"/>
      <c r="S158" s="26"/>
      <c r="T158" s="26"/>
    </row>
    <row r="159" spans="1:20" s="14" customFormat="1" ht="15.6">
      <c r="A159" s="190"/>
      <c r="B159" s="1"/>
      <c r="C159" s="1"/>
      <c r="D159" s="1"/>
      <c r="E159" s="1"/>
      <c r="F159" s="1"/>
      <c r="G159" s="167"/>
      <c r="H159" s="70"/>
      <c r="I159" s="26"/>
      <c r="J159" s="26"/>
      <c r="K159" s="26"/>
      <c r="L159" s="26"/>
      <c r="M159" s="26"/>
      <c r="N159" s="26"/>
      <c r="O159" s="26"/>
      <c r="P159" s="26"/>
      <c r="Q159" s="26"/>
      <c r="R159" s="26"/>
      <c r="S159" s="26"/>
      <c r="T159" s="26"/>
    </row>
    <row r="160" spans="1:20" s="14" customFormat="1" ht="14.4" customHeight="1">
      <c r="A160"/>
      <c r="B160" s="138" t="s">
        <v>48</v>
      </c>
      <c r="C160"/>
      <c r="D160" s="139">
        <v>30</v>
      </c>
      <c r="E160" s="166"/>
      <c r="F160" s="163"/>
      <c r="G160" s="167"/>
      <c r="H160" s="70"/>
      <c r="I160" s="26"/>
      <c r="J160" s="26"/>
      <c r="K160" s="26"/>
      <c r="L160" s="26"/>
      <c r="M160" s="26"/>
      <c r="N160" s="26"/>
      <c r="O160" s="26"/>
      <c r="P160" s="26"/>
      <c r="Q160" s="26"/>
      <c r="R160" s="26"/>
      <c r="S160" s="26"/>
      <c r="T160" s="26"/>
    </row>
    <row r="161" spans="1:20" s="14" customFormat="1" ht="14.4" customHeight="1">
      <c r="A161"/>
      <c r="B161" s="141" t="s">
        <v>9</v>
      </c>
      <c r="C161"/>
      <c r="D161" s="103">
        <f>30 - (COUNTIF(F135:F156,"N/A")*5)</f>
        <v>20</v>
      </c>
      <c r="E161" s="166"/>
      <c r="F161" s="163"/>
      <c r="G161" s="167"/>
      <c r="H161" s="70"/>
      <c r="I161" s="26"/>
      <c r="J161" s="26"/>
      <c r="K161" s="26"/>
      <c r="L161" s="26"/>
      <c r="M161" s="26"/>
      <c r="N161" s="26"/>
      <c r="O161" s="26"/>
      <c r="P161" s="26"/>
      <c r="Q161" s="26"/>
      <c r="R161" s="26"/>
      <c r="S161" s="26"/>
      <c r="T161" s="26"/>
    </row>
    <row r="162" spans="1:20" s="14" customFormat="1" ht="14.4" customHeight="1">
      <c r="A162"/>
      <c r="B162" s="141" t="s">
        <v>49</v>
      </c>
      <c r="C162"/>
      <c r="D162" s="103" cm="1">
        <f t="array" ref="D162">SUMPRODUCT((ROW(F135:F156)&lt;&gt;140)*IFERROR(CEILING(F135:F156,1),0))</f>
        <v>0</v>
      </c>
      <c r="E162" s="168"/>
      <c r="F162" s="168"/>
      <c r="G162" s="167"/>
      <c r="H162" s="70"/>
      <c r="I162" s="26"/>
      <c r="J162" s="26"/>
      <c r="K162" s="26"/>
      <c r="L162" s="26"/>
      <c r="M162" s="26"/>
      <c r="N162" s="26"/>
      <c r="O162" s="26"/>
      <c r="P162" s="26"/>
      <c r="Q162" s="26"/>
      <c r="R162" s="26"/>
      <c r="S162" s="26"/>
      <c r="T162" s="26"/>
    </row>
    <row r="163" spans="1:20" s="14" customFormat="1">
      <c r="A163"/>
      <c r="B163" s="142" t="s">
        <v>50</v>
      </c>
      <c r="C163"/>
      <c r="D163" s="102">
        <f>D162/D161</f>
        <v>0</v>
      </c>
      <c r="E163" s="169"/>
      <c r="F163" s="170"/>
      <c r="G163" s="167"/>
      <c r="H163" s="70"/>
      <c r="I163" s="26"/>
      <c r="J163" s="26"/>
      <c r="K163" s="26"/>
      <c r="L163" s="26"/>
      <c r="M163" s="26"/>
      <c r="N163" s="26"/>
      <c r="O163" s="26"/>
      <c r="P163" s="26"/>
      <c r="Q163" s="26"/>
      <c r="R163" s="26"/>
      <c r="S163" s="26"/>
      <c r="T163" s="26"/>
    </row>
    <row r="164" spans="1:20" s="14" customFormat="1" ht="14.4" customHeight="1">
      <c r="A164" s="168"/>
      <c r="B164" s="191"/>
      <c r="C164" s="191"/>
      <c r="D164" s="170"/>
      <c r="E164" s="169"/>
      <c r="F164" s="170"/>
      <c r="G164" s="167"/>
      <c r="H164" s="70"/>
      <c r="I164" s="26"/>
      <c r="J164" s="26"/>
      <c r="K164" s="26"/>
      <c r="L164" s="26"/>
      <c r="M164" s="26"/>
      <c r="N164" s="26"/>
      <c r="O164" s="26"/>
      <c r="P164" s="26"/>
      <c r="Q164" s="26"/>
      <c r="R164" s="26"/>
      <c r="S164" s="26"/>
      <c r="T164" s="26"/>
    </row>
    <row r="165" spans="1:20" s="14" customFormat="1" ht="20.399999999999999" thickBot="1">
      <c r="A165" s="106" t="s">
        <v>51</v>
      </c>
      <c r="B165" s="45"/>
      <c r="C165" s="45"/>
      <c r="D165" s="45"/>
      <c r="E165" s="45"/>
      <c r="F165" s="45"/>
      <c r="G165" s="192"/>
      <c r="H165" s="100"/>
      <c r="I165" s="26"/>
      <c r="J165" s="26"/>
      <c r="K165" s="26"/>
      <c r="L165" s="26"/>
      <c r="M165" s="26"/>
      <c r="N165" s="26"/>
      <c r="O165" s="26"/>
      <c r="P165" s="26"/>
      <c r="Q165" s="26"/>
      <c r="R165" s="26"/>
      <c r="S165" s="26"/>
      <c r="T165" s="26"/>
    </row>
    <row r="166" spans="1:20" s="14" customFormat="1" ht="24.6" thickTop="1">
      <c r="A166" s="144"/>
      <c r="B166" s="525" t="s">
        <v>4</v>
      </c>
      <c r="C166" s="526"/>
      <c r="D166" s="527"/>
      <c r="E166" s="173" t="s">
        <v>362</v>
      </c>
      <c r="F166" s="110" t="s">
        <v>346</v>
      </c>
      <c r="G166" s="111" t="s">
        <v>5</v>
      </c>
      <c r="H166" s="104" t="s">
        <v>141</v>
      </c>
      <c r="I166" s="26"/>
      <c r="J166" s="26"/>
      <c r="K166" s="26"/>
      <c r="L166" s="26"/>
      <c r="M166" s="26"/>
      <c r="N166" s="26"/>
      <c r="O166" s="26"/>
      <c r="P166" s="26"/>
      <c r="Q166" s="26"/>
      <c r="R166" s="26"/>
      <c r="S166" s="26"/>
      <c r="T166" s="26"/>
    </row>
    <row r="167" spans="1:20" s="14" customFormat="1">
      <c r="A167" s="371">
        <v>5.0999999999999996</v>
      </c>
      <c r="B167" s="441" t="s">
        <v>22</v>
      </c>
      <c r="C167" s="442"/>
      <c r="D167" s="443"/>
      <c r="E167" s="417"/>
      <c r="F167" s="260">
        <f>IF(E167="N/A","N/A",IF(E167="yes",5,0))</f>
        <v>0</v>
      </c>
      <c r="G167" s="429" t="s">
        <v>518</v>
      </c>
      <c r="H167" s="458"/>
      <c r="I167" s="26"/>
      <c r="J167" s="26"/>
      <c r="K167" s="26"/>
      <c r="L167" s="26"/>
      <c r="M167" s="26"/>
      <c r="N167" s="26"/>
      <c r="O167" s="26"/>
      <c r="P167" s="26"/>
      <c r="Q167" s="26"/>
      <c r="R167" s="26"/>
      <c r="S167" s="26"/>
      <c r="T167" s="26"/>
    </row>
    <row r="168" spans="1:20" s="14" customFormat="1" ht="15.6">
      <c r="A168" s="115" t="s">
        <v>303</v>
      </c>
      <c r="B168" s="449" t="s">
        <v>319</v>
      </c>
      <c r="C168" s="449"/>
      <c r="D168" s="449"/>
      <c r="E168" s="449"/>
      <c r="F168" s="449"/>
      <c r="G168" s="464"/>
      <c r="H168" s="459"/>
      <c r="I168" s="26"/>
      <c r="J168" s="26"/>
      <c r="K168" s="26"/>
      <c r="L168" s="26"/>
      <c r="M168" s="26"/>
      <c r="N168" s="26"/>
      <c r="O168" s="26"/>
      <c r="P168" s="26"/>
      <c r="Q168" s="26"/>
      <c r="R168" s="26"/>
      <c r="S168" s="26"/>
      <c r="T168" s="26"/>
    </row>
    <row r="169" spans="1:20" s="14" customFormat="1" ht="298.2" customHeight="1">
      <c r="A169" s="115"/>
      <c r="B169" s="470" t="s">
        <v>1</v>
      </c>
      <c r="C169" s="470"/>
      <c r="D169" s="470"/>
      <c r="E169" s="470"/>
      <c r="F169" s="470"/>
      <c r="G169" s="465"/>
      <c r="H169" s="460"/>
      <c r="I169" s="26"/>
      <c r="J169" s="26"/>
      <c r="K169" s="26"/>
      <c r="L169" s="26"/>
      <c r="M169" s="26"/>
      <c r="N169" s="26"/>
      <c r="O169" s="26"/>
      <c r="P169" s="26"/>
      <c r="Q169" s="26"/>
      <c r="R169" s="26"/>
      <c r="S169" s="26"/>
      <c r="T169" s="26"/>
    </row>
    <row r="170" spans="1:20" s="14" customFormat="1" ht="24" customHeight="1">
      <c r="A170" s="486">
        <v>5.2</v>
      </c>
      <c r="B170" s="329"/>
      <c r="C170" s="330"/>
      <c r="D170" s="331"/>
      <c r="E170" s="126" t="s">
        <v>362</v>
      </c>
      <c r="F170" s="126" t="s">
        <v>293</v>
      </c>
      <c r="G170" s="429" t="s">
        <v>363</v>
      </c>
      <c r="H170" s="458"/>
      <c r="I170" s="26"/>
      <c r="J170" s="26"/>
      <c r="K170" s="26"/>
      <c r="L170" s="26"/>
      <c r="M170" s="26"/>
      <c r="N170" s="26"/>
      <c r="O170" s="26"/>
      <c r="P170" s="26"/>
      <c r="Q170" s="26"/>
      <c r="R170" s="26"/>
      <c r="S170" s="26"/>
      <c r="T170" s="26"/>
    </row>
    <row r="171" spans="1:20" s="14" customFormat="1" ht="14.4" customHeight="1">
      <c r="A171" s="487"/>
      <c r="B171" s="118" t="s">
        <v>23</v>
      </c>
      <c r="C171" s="327"/>
      <c r="D171" s="328"/>
      <c r="E171" s="417"/>
      <c r="F171" s="260">
        <f>IF(E171="N/A","N/A",IF(E171="yes",5,0))</f>
        <v>0</v>
      </c>
      <c r="G171" s="464"/>
      <c r="H171" s="459"/>
      <c r="I171" s="26"/>
      <c r="J171" s="26"/>
      <c r="K171" s="26"/>
      <c r="L171" s="26"/>
      <c r="M171" s="26"/>
      <c r="N171" s="26"/>
      <c r="O171" s="26"/>
      <c r="P171" s="26"/>
      <c r="Q171" s="26"/>
      <c r="R171" s="26"/>
      <c r="S171" s="26"/>
      <c r="T171" s="26"/>
    </row>
    <row r="172" spans="1:20" s="14" customFormat="1" ht="15.6">
      <c r="A172" s="115" t="s">
        <v>303</v>
      </c>
      <c r="B172" s="449" t="s">
        <v>319</v>
      </c>
      <c r="C172" s="449"/>
      <c r="D172" s="449"/>
      <c r="E172" s="449"/>
      <c r="F172" s="449"/>
      <c r="G172" s="464"/>
      <c r="H172" s="459"/>
      <c r="I172" s="26"/>
      <c r="J172" s="26"/>
      <c r="K172" s="26"/>
      <c r="L172" s="26"/>
      <c r="M172" s="26"/>
      <c r="N172" s="26"/>
      <c r="O172" s="26"/>
      <c r="P172" s="26"/>
      <c r="Q172" s="26"/>
      <c r="R172" s="26"/>
      <c r="S172" s="26"/>
      <c r="T172" s="26"/>
    </row>
    <row r="173" spans="1:20" s="14" customFormat="1" ht="124.95" customHeight="1">
      <c r="A173" s="115"/>
      <c r="B173" s="470" t="s">
        <v>1</v>
      </c>
      <c r="C173" s="470"/>
      <c r="D173" s="470"/>
      <c r="E173" s="470"/>
      <c r="F173" s="470"/>
      <c r="G173" s="465"/>
      <c r="H173" s="460"/>
      <c r="I173" s="26"/>
      <c r="J173" s="26"/>
      <c r="K173" s="26"/>
      <c r="L173" s="26"/>
      <c r="M173" s="26"/>
      <c r="N173" s="26"/>
      <c r="O173" s="26"/>
      <c r="P173" s="26"/>
      <c r="Q173" s="26"/>
      <c r="R173" s="26"/>
      <c r="S173" s="26"/>
      <c r="T173" s="26"/>
    </row>
    <row r="174" spans="1:20" s="14" customFormat="1" ht="24" customHeight="1">
      <c r="A174" s="120">
        <v>5.3</v>
      </c>
      <c r="B174" s="374" t="s">
        <v>163</v>
      </c>
      <c r="C174" s="178" t="s">
        <v>294</v>
      </c>
      <c r="D174" s="178" t="s">
        <v>352</v>
      </c>
      <c r="E174" s="178" t="s">
        <v>8</v>
      </c>
      <c r="F174" s="178" t="s">
        <v>292</v>
      </c>
      <c r="G174" s="429" t="s">
        <v>364</v>
      </c>
      <c r="H174" s="458"/>
      <c r="I174" s="26"/>
      <c r="J174" s="26"/>
      <c r="K174" s="26"/>
      <c r="L174" s="26"/>
      <c r="M174" s="26"/>
      <c r="N174" s="26"/>
      <c r="O174" s="26"/>
      <c r="P174" s="26"/>
      <c r="Q174" s="26"/>
      <c r="R174" s="26"/>
      <c r="S174" s="26"/>
      <c r="T174" s="26"/>
    </row>
    <row r="175" spans="1:20" s="14" customFormat="1">
      <c r="A175" s="132"/>
      <c r="B175" s="160" t="s">
        <v>164</v>
      </c>
      <c r="C175" s="418"/>
      <c r="D175" s="372" t="str">
        <f>IF(OR('Information Page'!D13="", 'Information Page'!D13="N/A"), "N/A", 'Information Page'!D13)</f>
        <v>N/A</v>
      </c>
      <c r="E175" s="405" t="str">
        <f>IF(D175="N/A","N/A",C175/D175)</f>
        <v>N/A</v>
      </c>
      <c r="F175" s="77" t="str">
        <f>IF(E175="N/A",
     "N/A",
     IF(E175="",
        0,
        ROUND(E175*5,0)
     )
)</f>
        <v>N/A</v>
      </c>
      <c r="G175" s="430"/>
      <c r="H175" s="459"/>
      <c r="I175" s="26"/>
      <c r="J175" s="26"/>
      <c r="K175" s="26"/>
      <c r="L175" s="26"/>
      <c r="M175" s="26"/>
      <c r="N175" s="26"/>
      <c r="O175" s="26"/>
      <c r="P175" s="26"/>
      <c r="Q175" s="26"/>
      <c r="R175" s="26"/>
      <c r="S175" s="26"/>
      <c r="T175" s="26"/>
    </row>
    <row r="176" spans="1:20" s="14" customFormat="1" ht="15.6">
      <c r="A176" s="119" t="s">
        <v>304</v>
      </c>
      <c r="B176" s="448" t="s">
        <v>320</v>
      </c>
      <c r="C176" s="484"/>
      <c r="D176" s="484"/>
      <c r="E176" s="484"/>
      <c r="F176" s="485"/>
      <c r="G176" s="430"/>
      <c r="H176" s="459"/>
      <c r="I176" s="26"/>
      <c r="J176" s="26"/>
      <c r="K176" s="26"/>
      <c r="L176" s="26"/>
      <c r="M176" s="26"/>
      <c r="N176" s="26"/>
      <c r="O176" s="26"/>
      <c r="P176" s="26"/>
      <c r="Q176" s="26"/>
      <c r="R176" s="26"/>
      <c r="S176" s="26"/>
      <c r="T176" s="26"/>
    </row>
    <row r="177" spans="1:20" s="14" customFormat="1" ht="124.95" customHeight="1">
      <c r="A177" s="194"/>
      <c r="B177" s="470" t="s">
        <v>1</v>
      </c>
      <c r="C177" s="470"/>
      <c r="D177" s="470"/>
      <c r="E177" s="470"/>
      <c r="F177" s="470"/>
      <c r="G177" s="430"/>
      <c r="H177" s="460"/>
      <c r="I177" s="26"/>
      <c r="J177" s="26"/>
      <c r="K177" s="26"/>
      <c r="L177" s="26"/>
      <c r="M177" s="26"/>
      <c r="N177" s="26"/>
      <c r="O177" s="26"/>
      <c r="P177" s="26"/>
      <c r="Q177" s="26"/>
      <c r="R177" s="26"/>
      <c r="S177" s="26"/>
      <c r="T177" s="26"/>
    </row>
    <row r="178" spans="1:20" s="14" customFormat="1" ht="24" customHeight="1">
      <c r="A178" s="120">
        <v>5.4</v>
      </c>
      <c r="B178" s="236" t="s">
        <v>24</v>
      </c>
      <c r="C178" s="237"/>
      <c r="D178" s="237"/>
      <c r="E178" s="126" t="s">
        <v>362</v>
      </c>
      <c r="F178" s="126" t="s">
        <v>293</v>
      </c>
      <c r="G178" s="429" t="s">
        <v>365</v>
      </c>
      <c r="H178" s="461"/>
      <c r="I178" s="26"/>
      <c r="J178" s="26"/>
      <c r="K178" s="26"/>
      <c r="L178" s="26"/>
      <c r="M178" s="26"/>
      <c r="N178" s="26"/>
      <c r="O178" s="26"/>
      <c r="P178" s="26"/>
      <c r="Q178" s="26"/>
      <c r="R178" s="26"/>
      <c r="S178" s="26"/>
      <c r="T178" s="26"/>
    </row>
    <row r="179" spans="1:20" s="14" customFormat="1" ht="14.4" customHeight="1">
      <c r="A179" s="113"/>
      <c r="B179" s="376" t="s">
        <v>165</v>
      </c>
      <c r="C179" s="340"/>
      <c r="D179" s="340"/>
      <c r="E179" s="21"/>
      <c r="F179" s="260">
        <f>IF(E179="N/A","N/A",IF(E179="yes",5,0))</f>
        <v>0</v>
      </c>
      <c r="G179" s="464"/>
      <c r="H179" s="462"/>
      <c r="I179" s="26"/>
      <c r="J179" s="26"/>
      <c r="K179" s="26"/>
      <c r="L179" s="26"/>
      <c r="M179" s="26"/>
      <c r="N179" s="26"/>
      <c r="O179" s="26"/>
      <c r="P179" s="26"/>
      <c r="Q179" s="26"/>
      <c r="R179" s="26"/>
      <c r="S179" s="26"/>
      <c r="T179" s="26"/>
    </row>
    <row r="180" spans="1:20" s="14" customFormat="1" ht="15.6">
      <c r="A180" s="115" t="s">
        <v>303</v>
      </c>
      <c r="B180" s="449" t="s">
        <v>319</v>
      </c>
      <c r="C180" s="449"/>
      <c r="D180" s="449"/>
      <c r="E180" s="449"/>
      <c r="F180" s="449"/>
      <c r="G180" s="464"/>
      <c r="H180" s="462"/>
      <c r="I180" s="26"/>
      <c r="J180" s="26"/>
      <c r="K180" s="26"/>
      <c r="L180" s="26"/>
      <c r="M180" s="26"/>
      <c r="N180" s="26"/>
      <c r="O180" s="26"/>
      <c r="P180" s="26"/>
      <c r="Q180" s="26"/>
      <c r="R180" s="26"/>
      <c r="S180" s="26"/>
      <c r="T180" s="26"/>
    </row>
    <row r="181" spans="1:20" s="14" customFormat="1" ht="206.4" customHeight="1">
      <c r="A181" s="115"/>
      <c r="B181" s="470" t="s">
        <v>1</v>
      </c>
      <c r="C181" s="470"/>
      <c r="D181" s="470"/>
      <c r="E181" s="470"/>
      <c r="F181" s="470"/>
      <c r="G181" s="465"/>
      <c r="H181" s="463"/>
      <c r="I181" s="26"/>
      <c r="J181" s="26"/>
      <c r="K181" s="26"/>
      <c r="L181" s="26"/>
      <c r="M181" s="26"/>
      <c r="N181" s="26"/>
      <c r="O181" s="26"/>
      <c r="P181" s="26"/>
      <c r="Q181" s="26"/>
      <c r="R181" s="26"/>
      <c r="S181" s="26"/>
      <c r="T181" s="26"/>
    </row>
    <row r="182" spans="1:20" s="14" customFormat="1" ht="24" customHeight="1">
      <c r="A182" s="184"/>
      <c r="B182" s="329"/>
      <c r="C182" s="178" t="s">
        <v>294</v>
      </c>
      <c r="D182" s="178" t="s">
        <v>352</v>
      </c>
      <c r="E182" s="126" t="s">
        <v>8</v>
      </c>
      <c r="F182" s="126" t="s">
        <v>293</v>
      </c>
      <c r="G182" s="429" t="s">
        <v>440</v>
      </c>
      <c r="H182" s="461"/>
      <c r="I182" s="26"/>
      <c r="J182" s="26"/>
      <c r="K182" s="26"/>
      <c r="L182" s="26"/>
      <c r="M182" s="26"/>
      <c r="N182" s="26"/>
      <c r="O182" s="26"/>
      <c r="P182" s="26"/>
      <c r="Q182" s="26"/>
      <c r="R182" s="26"/>
      <c r="S182" s="26"/>
      <c r="T182" s="26"/>
    </row>
    <row r="183" spans="1:20" s="14" customFormat="1" ht="14.4" customHeight="1">
      <c r="A183" s="176"/>
      <c r="B183" s="130" t="s">
        <v>166</v>
      </c>
      <c r="C183" s="418"/>
      <c r="D183" s="372" t="str">
        <f>IF(OR('Information Page'!D13="", 'Information Page'!D13="N/A"), "N/A", 'Information Page'!D13)</f>
        <v>N/A</v>
      </c>
      <c r="E183" s="405" t="str">
        <f>IF(D183="N/A","N/A",C183/D183)</f>
        <v>N/A</v>
      </c>
      <c r="F183" s="77" t="str">
        <f>IF(E183="N/A","N/A",IF(E183="",0,IF(E183&lt;0.8,0,5)))</f>
        <v>N/A</v>
      </c>
      <c r="G183" s="464"/>
      <c r="H183" s="462"/>
      <c r="I183" s="26"/>
      <c r="J183" s="26"/>
      <c r="K183" s="26"/>
      <c r="L183" s="26"/>
      <c r="M183" s="26"/>
      <c r="N183" s="26"/>
      <c r="O183" s="26"/>
      <c r="P183" s="26"/>
      <c r="Q183" s="26"/>
      <c r="R183" s="26"/>
      <c r="S183" s="26"/>
      <c r="T183" s="26"/>
    </row>
    <row r="184" spans="1:20" s="14" customFormat="1" ht="15.6">
      <c r="A184" s="114" t="s">
        <v>304</v>
      </c>
      <c r="B184" s="449" t="s">
        <v>320</v>
      </c>
      <c r="C184" s="449"/>
      <c r="D184" s="449"/>
      <c r="E184" s="449"/>
      <c r="F184" s="449"/>
      <c r="G184" s="464"/>
      <c r="H184" s="462"/>
      <c r="I184" s="26"/>
      <c r="J184" s="26"/>
      <c r="K184" s="26"/>
      <c r="L184" s="26"/>
      <c r="M184" s="26"/>
      <c r="N184" s="26"/>
      <c r="O184" s="26"/>
      <c r="P184" s="26"/>
      <c r="Q184" s="26"/>
      <c r="R184" s="26"/>
      <c r="S184" s="26"/>
      <c r="T184" s="26"/>
    </row>
    <row r="185" spans="1:20" s="14" customFormat="1" ht="124.95" customHeight="1">
      <c r="A185" s="125"/>
      <c r="B185" s="470"/>
      <c r="C185" s="470"/>
      <c r="D185" s="470"/>
      <c r="E185" s="470"/>
      <c r="F185" s="470"/>
      <c r="G185" s="465"/>
      <c r="H185" s="463"/>
      <c r="I185" s="26"/>
      <c r="J185" s="26"/>
      <c r="K185" s="26"/>
      <c r="L185" s="26"/>
      <c r="M185" s="26"/>
      <c r="N185" s="26"/>
      <c r="O185" s="26"/>
      <c r="P185" s="26"/>
      <c r="Q185" s="26"/>
      <c r="R185" s="26"/>
      <c r="S185" s="26"/>
      <c r="T185" s="26"/>
    </row>
    <row r="186" spans="1:20" s="14" customFormat="1" ht="14.4" customHeight="1">
      <c r="A186" s="133"/>
      <c r="B186" s="195"/>
      <c r="C186" s="196"/>
      <c r="D186" s="197"/>
      <c r="E186" s="198"/>
      <c r="F186" s="198"/>
      <c r="G186" s="199"/>
      <c r="H186" s="70"/>
      <c r="I186" s="26"/>
      <c r="J186" s="26"/>
      <c r="K186" s="26"/>
      <c r="L186" s="26"/>
      <c r="M186" s="26"/>
      <c r="N186" s="26"/>
      <c r="O186" s="26"/>
      <c r="P186" s="26"/>
      <c r="Q186" s="26"/>
      <c r="R186" s="26"/>
      <c r="S186" s="26"/>
      <c r="T186" s="26"/>
    </row>
    <row r="187" spans="1:20" s="14" customFormat="1">
      <c r="A187"/>
      <c r="B187" s="138" t="s">
        <v>57</v>
      </c>
      <c r="C187"/>
      <c r="D187" s="139">
        <v>25</v>
      </c>
      <c r="E187" s="166"/>
      <c r="F187" s="1"/>
      <c r="G187" s="167"/>
      <c r="H187" s="70"/>
      <c r="I187" s="26"/>
      <c r="J187" s="26"/>
      <c r="K187" s="26"/>
      <c r="L187" s="26"/>
      <c r="M187" s="26"/>
      <c r="N187" s="26"/>
      <c r="O187" s="26"/>
      <c r="P187" s="26"/>
      <c r="Q187" s="26"/>
      <c r="R187" s="26"/>
      <c r="S187" s="26"/>
      <c r="T187" s="26"/>
    </row>
    <row r="188" spans="1:20" s="14" customFormat="1" ht="15.6" customHeight="1">
      <c r="A188"/>
      <c r="B188" s="141" t="s">
        <v>9</v>
      </c>
      <c r="C188"/>
      <c r="D188" s="103">
        <f>25 - (COUNTIF(F167:F183,"N/A")*5)</f>
        <v>15</v>
      </c>
      <c r="E188" s="166"/>
      <c r="F188" s="162"/>
      <c r="G188" s="167"/>
      <c r="H188" s="70"/>
      <c r="I188" s="26"/>
      <c r="J188" s="26"/>
      <c r="K188" s="26"/>
      <c r="L188" s="26"/>
      <c r="M188" s="26"/>
      <c r="N188" s="26"/>
      <c r="O188" s="26"/>
      <c r="P188" s="26"/>
      <c r="Q188" s="26"/>
      <c r="R188" s="26"/>
      <c r="S188" s="26"/>
      <c r="T188" s="26"/>
    </row>
    <row r="189" spans="1:20" s="14" customFormat="1" ht="14.4" customHeight="1">
      <c r="A189"/>
      <c r="B189" s="141" t="s">
        <v>58</v>
      </c>
      <c r="C189"/>
      <c r="D189" s="103" cm="1">
        <f t="array" ref="D189">SUMPRODUCT(IFERROR(CEILING(F167:F183,1),0))</f>
        <v>0</v>
      </c>
      <c r="E189" s="168"/>
      <c r="F189" s="163"/>
      <c r="G189" s="167"/>
      <c r="H189" s="70"/>
      <c r="I189" s="26"/>
      <c r="J189" s="26"/>
      <c r="K189" s="26"/>
      <c r="L189" s="26"/>
      <c r="M189" s="26"/>
      <c r="N189" s="26"/>
      <c r="O189" s="26"/>
      <c r="P189" s="26"/>
      <c r="Q189" s="26"/>
      <c r="R189" s="26"/>
      <c r="S189" s="26"/>
      <c r="T189" s="26"/>
    </row>
    <row r="190" spans="1:20" s="14" customFormat="1" ht="14.4" customHeight="1">
      <c r="A190"/>
      <c r="B190" s="142" t="s">
        <v>59</v>
      </c>
      <c r="C190"/>
      <c r="D190" s="102">
        <f>D189/D188</f>
        <v>0</v>
      </c>
      <c r="E190" s="169"/>
      <c r="F190" s="168"/>
      <c r="G190" s="167"/>
      <c r="H190" s="70"/>
      <c r="I190" s="26"/>
      <c r="J190" s="26"/>
      <c r="K190" s="26"/>
      <c r="L190" s="26"/>
      <c r="M190" s="26"/>
      <c r="N190" s="26"/>
      <c r="O190" s="26"/>
      <c r="P190" s="26"/>
      <c r="Q190" s="26"/>
      <c r="R190" s="26"/>
      <c r="S190" s="26"/>
      <c r="T190" s="26"/>
    </row>
    <row r="191" spans="1:20" s="14" customFormat="1">
      <c r="A191" s="168"/>
      <c r="B191" s="191"/>
      <c r="C191" s="191"/>
      <c r="D191" s="170"/>
      <c r="E191" s="169"/>
      <c r="F191" s="170"/>
      <c r="G191" s="167"/>
      <c r="H191" s="70"/>
      <c r="I191" s="26"/>
      <c r="J191" s="26"/>
      <c r="K191" s="26"/>
      <c r="L191" s="26"/>
      <c r="M191" s="26"/>
      <c r="N191" s="26"/>
      <c r="O191" s="26"/>
      <c r="P191" s="26"/>
      <c r="Q191" s="26"/>
      <c r="R191" s="26"/>
      <c r="S191" s="26"/>
      <c r="T191" s="26"/>
    </row>
    <row r="192" spans="1:20" s="14" customFormat="1">
      <c r="A192" s="200"/>
      <c r="B192" s="1"/>
      <c r="C192" s="1"/>
      <c r="D192" s="1"/>
      <c r="E192" s="1"/>
      <c r="F192" s="1"/>
      <c r="G192" s="167"/>
      <c r="H192" s="70"/>
      <c r="I192" s="26"/>
      <c r="J192" s="26"/>
      <c r="K192" s="26"/>
      <c r="L192" s="26"/>
      <c r="M192" s="26"/>
      <c r="N192" s="26"/>
      <c r="O192" s="26"/>
      <c r="P192" s="26"/>
      <c r="Q192" s="26"/>
      <c r="R192" s="26"/>
      <c r="S192" s="26"/>
      <c r="T192" s="26"/>
    </row>
    <row r="193" spans="1:20" s="14" customFormat="1" ht="20.399999999999999" thickBot="1">
      <c r="A193" s="106" t="s">
        <v>56</v>
      </c>
      <c r="B193" s="106"/>
      <c r="C193" s="106"/>
      <c r="D193" s="106"/>
      <c r="E193" s="106"/>
      <c r="F193" s="106"/>
      <c r="G193" s="108"/>
      <c r="H193" s="100"/>
      <c r="I193" s="26"/>
      <c r="J193" s="26"/>
      <c r="K193" s="26"/>
      <c r="L193" s="26"/>
      <c r="M193" s="26"/>
      <c r="N193" s="26"/>
      <c r="O193" s="26"/>
      <c r="P193" s="26"/>
      <c r="Q193" s="26"/>
      <c r="R193" s="26"/>
      <c r="S193" s="26"/>
      <c r="T193" s="26"/>
    </row>
    <row r="194" spans="1:20" s="14" customFormat="1" ht="24.6" thickTop="1">
      <c r="A194" s="144"/>
      <c r="B194" s="318" t="s">
        <v>4</v>
      </c>
      <c r="C194" s="319"/>
      <c r="D194" s="319"/>
      <c r="E194" s="126" t="s">
        <v>298</v>
      </c>
      <c r="F194" s="126" t="s">
        <v>346</v>
      </c>
      <c r="G194" s="111" t="s">
        <v>5</v>
      </c>
      <c r="H194" s="104" t="s">
        <v>141</v>
      </c>
      <c r="I194" s="26"/>
      <c r="J194" s="26"/>
      <c r="K194" s="26"/>
      <c r="L194" s="26"/>
      <c r="M194" s="26"/>
      <c r="N194" s="26"/>
      <c r="O194" s="26"/>
      <c r="P194" s="26"/>
      <c r="Q194" s="26"/>
      <c r="R194" s="26"/>
      <c r="S194" s="26"/>
      <c r="T194" s="26"/>
    </row>
    <row r="195" spans="1:20" s="14" customFormat="1" ht="14.4" customHeight="1">
      <c r="A195" s="120">
        <v>6.1</v>
      </c>
      <c r="B195" s="320" t="s">
        <v>167</v>
      </c>
      <c r="C195" s="321"/>
      <c r="D195" s="321"/>
      <c r="E195" s="21"/>
      <c r="F195" s="260">
        <f>IF(E195="N/A","N/A",IF(E195="yes",5,0))</f>
        <v>0</v>
      </c>
      <c r="G195" s="429" t="s">
        <v>433</v>
      </c>
      <c r="H195" s="458"/>
      <c r="I195" s="26"/>
      <c r="J195" s="26"/>
      <c r="K195" s="26"/>
      <c r="L195" s="26"/>
      <c r="M195" s="26"/>
      <c r="N195" s="26"/>
      <c r="O195" s="26"/>
      <c r="P195" s="26"/>
      <c r="Q195" s="26"/>
      <c r="R195" s="26"/>
      <c r="S195" s="26"/>
      <c r="T195" s="26"/>
    </row>
    <row r="196" spans="1:20" s="14" customFormat="1" ht="14.4" customHeight="1">
      <c r="A196" s="156"/>
      <c r="B196" s="452" t="s">
        <v>168</v>
      </c>
      <c r="C196" s="453"/>
      <c r="D196" s="453"/>
      <c r="E196" s="453"/>
      <c r="F196" s="454"/>
      <c r="G196" s="464"/>
      <c r="H196" s="459"/>
      <c r="I196" s="26"/>
      <c r="J196" s="26"/>
      <c r="K196" s="26"/>
      <c r="L196" s="26"/>
      <c r="M196" s="26"/>
      <c r="N196" s="26"/>
      <c r="O196" s="26"/>
      <c r="P196" s="26"/>
      <c r="Q196" s="26"/>
      <c r="R196" s="26"/>
      <c r="S196" s="26"/>
      <c r="T196" s="26"/>
    </row>
    <row r="197" spans="1:20" s="14" customFormat="1" ht="14.4" customHeight="1">
      <c r="A197" s="115" t="s">
        <v>303</v>
      </c>
      <c r="B197" s="448" t="s">
        <v>320</v>
      </c>
      <c r="C197" s="484"/>
      <c r="D197" s="484"/>
      <c r="E197" s="484"/>
      <c r="F197" s="484"/>
      <c r="G197" s="464"/>
      <c r="H197" s="459"/>
      <c r="I197" s="26"/>
      <c r="J197" s="26"/>
      <c r="K197" s="26"/>
      <c r="L197" s="26"/>
      <c r="M197" s="26"/>
      <c r="N197" s="26"/>
      <c r="O197" s="26"/>
      <c r="P197" s="26"/>
      <c r="Q197" s="26"/>
      <c r="R197" s="26"/>
      <c r="S197" s="26"/>
      <c r="T197" s="26"/>
    </row>
    <row r="198" spans="1:20" s="14" customFormat="1" ht="124.95" customHeight="1">
      <c r="A198" s="194"/>
      <c r="B198" s="469" t="s">
        <v>1</v>
      </c>
      <c r="C198" s="470"/>
      <c r="D198" s="470"/>
      <c r="E198" s="470"/>
      <c r="F198" s="470"/>
      <c r="G198" s="465"/>
      <c r="H198" s="460"/>
      <c r="I198" s="26"/>
      <c r="J198" s="26"/>
      <c r="K198" s="26"/>
      <c r="L198" s="26"/>
      <c r="M198" s="26"/>
      <c r="N198" s="26"/>
      <c r="O198" s="26"/>
      <c r="P198" s="26"/>
      <c r="Q198" s="26"/>
      <c r="R198" s="26"/>
      <c r="S198" s="26"/>
      <c r="T198" s="26"/>
    </row>
    <row r="199" spans="1:20" s="14" customFormat="1" ht="24" customHeight="1">
      <c r="A199" s="184"/>
      <c r="B199" s="329"/>
      <c r="C199" s="330"/>
      <c r="D199" s="330"/>
      <c r="E199" s="178" t="s">
        <v>298</v>
      </c>
      <c r="F199" s="178" t="s">
        <v>293</v>
      </c>
      <c r="G199" s="429" t="s">
        <v>519</v>
      </c>
      <c r="H199" s="458"/>
      <c r="I199" s="26"/>
      <c r="J199" s="26"/>
      <c r="K199" s="26"/>
      <c r="L199" s="26"/>
      <c r="M199" s="26"/>
      <c r="N199" s="26"/>
      <c r="O199" s="26"/>
      <c r="P199" s="26"/>
      <c r="Q199" s="26"/>
      <c r="R199" s="26"/>
      <c r="S199" s="26"/>
      <c r="T199" s="26"/>
    </row>
    <row r="200" spans="1:20" s="14" customFormat="1" ht="14.4" customHeight="1">
      <c r="A200" s="379">
        <v>6.2</v>
      </c>
      <c r="B200" s="118" t="s">
        <v>25</v>
      </c>
      <c r="C200" s="327"/>
      <c r="D200" s="328"/>
      <c r="E200" s="21"/>
      <c r="F200" s="77">
        <f>IF(E200="N/A","N/A",IF(E200="yes",5,0))</f>
        <v>0</v>
      </c>
      <c r="G200" s="430"/>
      <c r="H200" s="459"/>
      <c r="I200" s="26"/>
      <c r="J200" s="26"/>
      <c r="K200" s="26"/>
      <c r="L200" s="26"/>
      <c r="M200" s="26"/>
      <c r="N200" s="26"/>
      <c r="O200" s="26"/>
      <c r="P200" s="26"/>
      <c r="Q200" s="26"/>
      <c r="R200" s="26"/>
      <c r="S200" s="26"/>
      <c r="T200" s="26"/>
    </row>
    <row r="201" spans="1:20" s="14" customFormat="1" ht="14.4" customHeight="1">
      <c r="A201" s="115" t="s">
        <v>303</v>
      </c>
      <c r="B201" s="448" t="s">
        <v>319</v>
      </c>
      <c r="C201" s="449"/>
      <c r="D201" s="449"/>
      <c r="E201" s="449"/>
      <c r="F201" s="449"/>
      <c r="G201" s="430"/>
      <c r="H201" s="459"/>
      <c r="I201" s="26"/>
      <c r="J201" s="26"/>
      <c r="K201" s="26"/>
      <c r="L201" s="26"/>
      <c r="M201" s="26"/>
      <c r="N201" s="26"/>
      <c r="O201" s="26"/>
      <c r="P201" s="26"/>
      <c r="Q201" s="26"/>
      <c r="R201" s="26"/>
      <c r="S201" s="26"/>
      <c r="T201" s="26"/>
    </row>
    <row r="202" spans="1:20" s="14" customFormat="1" ht="124.95" customHeight="1">
      <c r="A202" s="115"/>
      <c r="B202" s="469"/>
      <c r="C202" s="470"/>
      <c r="D202" s="470"/>
      <c r="E202" s="470"/>
      <c r="F202" s="470"/>
      <c r="G202" s="431"/>
      <c r="H202" s="460"/>
      <c r="I202" s="26"/>
      <c r="J202" s="26"/>
      <c r="K202" s="26"/>
      <c r="L202" s="26"/>
      <c r="M202" s="26"/>
      <c r="N202" s="26"/>
      <c r="O202" s="26"/>
      <c r="P202" s="26"/>
      <c r="Q202" s="26"/>
      <c r="R202" s="26"/>
      <c r="S202" s="26"/>
      <c r="T202" s="26"/>
    </row>
    <row r="203" spans="1:20" s="14" customFormat="1" ht="24" customHeight="1">
      <c r="A203" s="184"/>
      <c r="B203" s="329"/>
      <c r="C203" s="178" t="s">
        <v>347</v>
      </c>
      <c r="D203" s="178" t="s">
        <v>367</v>
      </c>
      <c r="E203" s="178" t="s">
        <v>8</v>
      </c>
      <c r="F203" s="178" t="s">
        <v>299</v>
      </c>
      <c r="G203" s="429" t="s">
        <v>434</v>
      </c>
      <c r="H203" s="458"/>
      <c r="I203" s="26"/>
      <c r="J203" s="26"/>
      <c r="K203" s="26"/>
      <c r="L203" s="26"/>
      <c r="M203" s="26"/>
      <c r="N203" s="26"/>
      <c r="O203" s="26"/>
      <c r="P203" s="26"/>
      <c r="Q203" s="26"/>
      <c r="R203" s="26"/>
      <c r="S203" s="26"/>
      <c r="T203" s="26"/>
    </row>
    <row r="204" spans="1:20" s="14" customFormat="1" ht="14.4" customHeight="1">
      <c r="A204" s="379">
        <v>6.3</v>
      </c>
      <c r="B204" s="181" t="s">
        <v>169</v>
      </c>
      <c r="C204" s="418"/>
      <c r="D204" s="418"/>
      <c r="E204" s="276" t="str">
        <f>IF(OR(ISNA(D204), D204="N/A"),
     "N/A",
     IF(OR(D204="", D204=0),
        "",
        MIN(C204/D204,1)
     )
)</f>
        <v/>
      </c>
      <c r="F204" s="260">
        <f>IF(E204="N/A",
     "N/A",
     IF(E204="",
        0,
        ROUND(E204*10,0)
     )
)</f>
        <v>0</v>
      </c>
      <c r="G204" s="430"/>
      <c r="H204" s="459"/>
      <c r="I204" s="26"/>
      <c r="J204" s="26"/>
      <c r="K204" s="26"/>
      <c r="L204" s="26"/>
      <c r="M204" s="26"/>
      <c r="N204" s="26"/>
      <c r="O204" s="26"/>
      <c r="P204" s="26"/>
      <c r="Q204" s="26"/>
      <c r="R204" s="26"/>
      <c r="S204" s="26"/>
      <c r="T204" s="26"/>
    </row>
    <row r="205" spans="1:20" s="14" customFormat="1" ht="14.4" customHeight="1">
      <c r="A205" s="115" t="s">
        <v>305</v>
      </c>
      <c r="B205" s="448" t="s">
        <v>319</v>
      </c>
      <c r="C205" s="449"/>
      <c r="D205" s="449"/>
      <c r="E205" s="449"/>
      <c r="F205" s="449"/>
      <c r="G205" s="430"/>
      <c r="H205" s="459"/>
      <c r="I205" s="26"/>
      <c r="J205" s="26"/>
      <c r="K205" s="26"/>
      <c r="L205" s="26"/>
      <c r="M205" s="26"/>
      <c r="N205" s="26"/>
      <c r="O205" s="26"/>
      <c r="P205" s="26"/>
      <c r="Q205" s="26"/>
      <c r="R205" s="26"/>
      <c r="S205" s="26"/>
      <c r="T205" s="26"/>
    </row>
    <row r="206" spans="1:20" s="14" customFormat="1" ht="124.95" customHeight="1">
      <c r="A206" s="115"/>
      <c r="B206" s="469" t="s">
        <v>1</v>
      </c>
      <c r="C206" s="470"/>
      <c r="D206" s="470"/>
      <c r="E206" s="470"/>
      <c r="F206" s="470"/>
      <c r="G206" s="431"/>
      <c r="H206" s="460"/>
      <c r="I206" s="26"/>
      <c r="J206" s="26"/>
      <c r="K206" s="26"/>
      <c r="L206" s="26"/>
      <c r="M206" s="26"/>
      <c r="N206" s="26"/>
      <c r="O206" s="26"/>
      <c r="P206" s="26"/>
      <c r="Q206" s="26"/>
      <c r="R206" s="26"/>
      <c r="S206" s="26"/>
      <c r="T206" s="26"/>
    </row>
    <row r="207" spans="1:20" s="14" customFormat="1" ht="24" customHeight="1">
      <c r="A207" s="201"/>
      <c r="B207" s="320"/>
      <c r="C207" s="321"/>
      <c r="D207" s="321"/>
      <c r="E207" s="322"/>
      <c r="F207" s="183" t="s">
        <v>326</v>
      </c>
      <c r="G207" s="429" t="s">
        <v>368</v>
      </c>
      <c r="H207" s="458"/>
      <c r="I207" s="26"/>
      <c r="J207" s="26"/>
      <c r="K207" s="26"/>
      <c r="L207" s="26"/>
      <c r="M207" s="26"/>
      <c r="N207" s="26"/>
      <c r="O207" s="26"/>
      <c r="P207" s="26"/>
      <c r="Q207" s="26"/>
      <c r="R207" s="26"/>
      <c r="S207" s="26"/>
      <c r="T207" s="26"/>
    </row>
    <row r="208" spans="1:20" s="14" customFormat="1" ht="14.4" customHeight="1">
      <c r="A208" s="377">
        <v>6.4</v>
      </c>
      <c r="B208" s="373" t="s">
        <v>171</v>
      </c>
      <c r="C208" s="365"/>
      <c r="D208" s="365"/>
      <c r="E208" s="378"/>
      <c r="F208" s="21"/>
      <c r="G208" s="430"/>
      <c r="H208" s="471"/>
      <c r="I208" s="26"/>
      <c r="J208" s="26"/>
      <c r="K208" s="26"/>
      <c r="L208" s="26"/>
      <c r="M208" s="26"/>
      <c r="N208" s="26"/>
      <c r="O208" s="26"/>
      <c r="P208" s="26"/>
      <c r="Q208" s="26"/>
      <c r="R208" s="26"/>
      <c r="S208" s="26"/>
      <c r="T208" s="26"/>
    </row>
    <row r="209" spans="1:20" s="14" customFormat="1" ht="24" customHeight="1">
      <c r="A209" s="377"/>
      <c r="B209" s="380" t="s">
        <v>170</v>
      </c>
      <c r="C209" s="178" t="s">
        <v>370</v>
      </c>
      <c r="D209" s="178" t="s">
        <v>369</v>
      </c>
      <c r="E209" s="178" t="s">
        <v>8</v>
      </c>
      <c r="F209" s="178" t="s">
        <v>366</v>
      </c>
      <c r="G209" s="430"/>
      <c r="H209" s="471"/>
      <c r="I209" s="26"/>
      <c r="J209" s="26"/>
      <c r="K209" s="26"/>
      <c r="L209" s="26"/>
      <c r="M209" s="26"/>
      <c r="N209" s="26"/>
      <c r="O209" s="26"/>
      <c r="P209" s="26"/>
      <c r="Q209" s="26"/>
      <c r="R209" s="26"/>
      <c r="S209" s="26"/>
      <c r="T209" s="26"/>
    </row>
    <row r="210" spans="1:20" s="14" customFormat="1" ht="14.4" customHeight="1">
      <c r="A210" s="127"/>
      <c r="B210" s="323"/>
      <c r="C210" s="418"/>
      <c r="D210" s="418"/>
      <c r="E210" s="276" t="str">
        <f>IF(OR(ISNA(D210), D210="N/A"),
     "N/A",
     IF(OR(D210="", D210=0),
        "",
        MIN(C210/D210,1)
     )
)</f>
        <v/>
      </c>
      <c r="F210" s="260">
        <f>IF(F208="no","0",IF(E210="",0,ROUND(E210*5,0)))</f>
        <v>0</v>
      </c>
      <c r="G210" s="430"/>
      <c r="H210" s="459"/>
      <c r="I210" s="26"/>
      <c r="J210" s="26"/>
      <c r="K210" s="26"/>
      <c r="L210" s="26"/>
      <c r="M210" s="26"/>
      <c r="N210" s="26"/>
      <c r="O210" s="26"/>
      <c r="P210" s="26"/>
      <c r="Q210" s="26"/>
      <c r="R210" s="26"/>
      <c r="S210" s="26"/>
      <c r="T210" s="26"/>
    </row>
    <row r="211" spans="1:20" s="14" customFormat="1" ht="14.4" customHeight="1">
      <c r="A211" s="115" t="s">
        <v>303</v>
      </c>
      <c r="B211" s="448" t="s">
        <v>320</v>
      </c>
      <c r="C211" s="449"/>
      <c r="D211" s="449"/>
      <c r="E211" s="449"/>
      <c r="F211" s="449"/>
      <c r="G211" s="430"/>
      <c r="H211" s="459"/>
      <c r="I211" s="26"/>
      <c r="J211" s="26"/>
      <c r="K211" s="26"/>
      <c r="L211" s="26"/>
      <c r="M211" s="26"/>
      <c r="N211" s="26"/>
      <c r="O211" s="26"/>
      <c r="P211" s="26"/>
      <c r="Q211" s="26"/>
      <c r="R211" s="26"/>
      <c r="S211" s="26"/>
      <c r="T211" s="26"/>
    </row>
    <row r="212" spans="1:20" s="14" customFormat="1" ht="124.95" customHeight="1">
      <c r="A212" s="125"/>
      <c r="B212" s="518" t="s">
        <v>1</v>
      </c>
      <c r="C212" s="519"/>
      <c r="D212" s="519"/>
      <c r="E212" s="519"/>
      <c r="F212" s="520"/>
      <c r="G212" s="431"/>
      <c r="H212" s="460"/>
      <c r="I212" s="26"/>
      <c r="J212" s="26"/>
      <c r="K212" s="26"/>
      <c r="L212" s="26"/>
      <c r="M212" s="26"/>
      <c r="N212" s="26"/>
      <c r="O212" s="26"/>
      <c r="P212" s="26"/>
      <c r="Q212" s="26"/>
      <c r="R212" s="26"/>
      <c r="S212" s="26"/>
      <c r="T212" s="26"/>
    </row>
    <row r="213" spans="1:20" s="14" customFormat="1" ht="14.4" customHeight="1">
      <c r="A213" s="133"/>
      <c r="B213" s="202"/>
      <c r="C213" s="136"/>
      <c r="D213" s="203"/>
      <c r="E213" s="204"/>
      <c r="F213" s="1"/>
      <c r="G213" s="167"/>
      <c r="H213" s="70"/>
      <c r="I213" s="26"/>
      <c r="J213" s="26"/>
      <c r="K213" s="26"/>
      <c r="L213" s="26"/>
      <c r="M213" s="26"/>
      <c r="N213" s="26"/>
      <c r="O213" s="26"/>
      <c r="P213" s="26"/>
      <c r="Q213" s="26"/>
      <c r="R213" s="26"/>
      <c r="S213" s="26"/>
      <c r="T213" s="26"/>
    </row>
    <row r="214" spans="1:20" s="14" customFormat="1" ht="14.4" customHeight="1">
      <c r="A214"/>
      <c r="B214" s="138" t="s">
        <v>60</v>
      </c>
      <c r="C214"/>
      <c r="D214" s="139">
        <v>25</v>
      </c>
      <c r="E214" s="1"/>
      <c r="F214" s="1"/>
      <c r="G214" s="167"/>
      <c r="H214" s="70"/>
      <c r="I214" s="26"/>
      <c r="J214" s="26"/>
      <c r="K214" s="26"/>
      <c r="L214" s="26"/>
      <c r="M214" s="26"/>
      <c r="N214" s="26"/>
      <c r="O214" s="26"/>
      <c r="P214" s="26"/>
      <c r="Q214" s="26"/>
      <c r="R214" s="26"/>
      <c r="S214" s="26"/>
      <c r="T214" s="26"/>
    </row>
    <row r="215" spans="1:20" s="14" customFormat="1" ht="14.4" customHeight="1">
      <c r="A215"/>
      <c r="B215" s="141" t="s">
        <v>9</v>
      </c>
      <c r="C215"/>
      <c r="D215" s="103">
        <f>25 - (COUNTIF(F195:F210,"N/A")*5)</f>
        <v>25</v>
      </c>
      <c r="E215" s="162"/>
      <c r="F215" s="162"/>
      <c r="G215" s="167"/>
      <c r="H215" s="70"/>
      <c r="I215" s="26"/>
      <c r="J215" s="26"/>
      <c r="K215" s="26"/>
      <c r="L215" s="26"/>
      <c r="M215" s="26"/>
      <c r="N215" s="26"/>
      <c r="O215" s="26"/>
      <c r="P215" s="26"/>
      <c r="Q215" s="26"/>
      <c r="R215" s="26"/>
      <c r="S215" s="26"/>
      <c r="T215" s="26"/>
    </row>
    <row r="216" spans="1:20" s="14" customFormat="1" ht="14.4" customHeight="1">
      <c r="A216"/>
      <c r="B216" s="141" t="s">
        <v>61</v>
      </c>
      <c r="C216"/>
      <c r="D216" s="103" cm="1">
        <f t="array" ref="D216">SUMPRODUCT(IFERROR(CEILING(F195:F210,1),0))</f>
        <v>0</v>
      </c>
      <c r="E216" s="166"/>
      <c r="F216" s="163" t="s">
        <v>1</v>
      </c>
      <c r="G216" s="167"/>
      <c r="H216" s="70"/>
      <c r="I216" s="26"/>
      <c r="J216" s="26"/>
      <c r="K216" s="26"/>
      <c r="L216" s="26"/>
      <c r="M216" s="26"/>
      <c r="N216" s="26"/>
      <c r="O216" s="26"/>
      <c r="P216" s="26"/>
      <c r="Q216" s="26"/>
      <c r="R216" s="26"/>
      <c r="S216" s="26"/>
      <c r="T216" s="26"/>
    </row>
    <row r="217" spans="1:20" s="14" customFormat="1" ht="14.4" customHeight="1">
      <c r="A217"/>
      <c r="B217" s="142" t="s">
        <v>62</v>
      </c>
      <c r="C217"/>
      <c r="D217" s="102">
        <f>D216/D215</f>
        <v>0</v>
      </c>
      <c r="E217" s="166"/>
      <c r="F217" s="163"/>
      <c r="G217" s="167"/>
      <c r="H217" s="70"/>
      <c r="I217" s="26"/>
      <c r="J217" s="26"/>
      <c r="K217" s="26"/>
      <c r="L217" s="26"/>
      <c r="M217" s="26"/>
      <c r="N217" s="26"/>
      <c r="O217" s="26"/>
      <c r="P217" s="26"/>
      <c r="Q217" s="26"/>
      <c r="R217" s="26"/>
      <c r="S217" s="26"/>
      <c r="T217" s="26"/>
    </row>
    <row r="218" spans="1:20" s="14" customFormat="1" ht="14.4" customHeight="1">
      <c r="A218" s="168"/>
      <c r="B218" s="163"/>
      <c r="C218" s="168"/>
      <c r="D218" s="168"/>
      <c r="E218" s="168"/>
      <c r="F218" s="168"/>
      <c r="G218" s="167"/>
      <c r="H218" s="70"/>
      <c r="I218" s="26"/>
      <c r="J218" s="26"/>
      <c r="K218" s="26"/>
      <c r="L218" s="26"/>
      <c r="M218" s="26"/>
      <c r="N218" s="26"/>
      <c r="O218" s="26"/>
      <c r="P218" s="26"/>
      <c r="Q218" s="26"/>
      <c r="R218" s="26"/>
      <c r="S218" s="26"/>
      <c r="T218" s="26"/>
    </row>
    <row r="219" spans="1:20" s="14" customFormat="1">
      <c r="A219" s="168"/>
      <c r="B219" s="191"/>
      <c r="C219" s="191"/>
      <c r="D219" s="170"/>
      <c r="E219" s="169"/>
      <c r="F219" s="170"/>
      <c r="G219" s="167"/>
      <c r="H219" s="70"/>
      <c r="I219" s="26"/>
      <c r="J219" s="26"/>
      <c r="K219" s="26"/>
      <c r="L219" s="26"/>
      <c r="M219" s="26"/>
      <c r="N219" s="26"/>
      <c r="O219" s="26"/>
      <c r="P219" s="26"/>
      <c r="Q219" s="26"/>
      <c r="R219" s="26"/>
      <c r="S219" s="26"/>
      <c r="T219" s="26"/>
    </row>
    <row r="220" spans="1:20" s="14" customFormat="1" ht="20.399999999999999" thickBot="1">
      <c r="A220" s="106" t="s">
        <v>55</v>
      </c>
      <c r="B220" s="106"/>
      <c r="C220" s="106"/>
      <c r="D220" s="106"/>
      <c r="E220" s="106"/>
      <c r="F220" s="106"/>
      <c r="G220" s="108"/>
      <c r="H220" s="100"/>
      <c r="I220" s="26"/>
      <c r="J220" s="26"/>
      <c r="K220" s="26"/>
      <c r="L220" s="26"/>
      <c r="M220" s="26"/>
      <c r="N220" s="26"/>
      <c r="O220" s="26"/>
      <c r="P220" s="26"/>
      <c r="Q220" s="26"/>
      <c r="R220" s="26"/>
      <c r="S220" s="26"/>
      <c r="T220" s="26"/>
    </row>
    <row r="221" spans="1:20" s="14" customFormat="1" ht="24.6" thickTop="1">
      <c r="A221" s="144"/>
      <c r="B221" s="318" t="s">
        <v>4</v>
      </c>
      <c r="C221" s="110" t="s">
        <v>347</v>
      </c>
      <c r="D221" s="110" t="s">
        <v>374</v>
      </c>
      <c r="E221" s="110" t="s">
        <v>8</v>
      </c>
      <c r="F221" s="110" t="s">
        <v>345</v>
      </c>
      <c r="G221" s="111" t="s">
        <v>5</v>
      </c>
      <c r="H221" s="104" t="s">
        <v>141</v>
      </c>
      <c r="I221" s="26"/>
      <c r="J221" s="26"/>
      <c r="K221" s="26"/>
      <c r="L221" s="26"/>
      <c r="M221" s="26"/>
      <c r="N221" s="26"/>
      <c r="O221" s="26"/>
      <c r="P221" s="26"/>
      <c r="Q221" s="26"/>
      <c r="R221" s="26"/>
      <c r="S221" s="26"/>
      <c r="T221" s="26"/>
    </row>
    <row r="222" spans="1:20" s="14" customFormat="1" ht="14.4" customHeight="1">
      <c r="A222" s="145">
        <v>7.1</v>
      </c>
      <c r="B222" s="239" t="s">
        <v>371</v>
      </c>
      <c r="C222" s="419"/>
      <c r="D222" s="419"/>
      <c r="E222" s="276" t="str">
        <f>IF(OR(ISNA(D222), D222="N/A"),
     "N/A",
     IF(OR(D222="", D222=0),
        "",
        MIN(C222/D222,1)
     )
)</f>
        <v/>
      </c>
      <c r="F222" s="260">
        <f>IF(E222="N/A",
     "N/A",
     IF(E222="",
        0,
        ROUND(E222*10,0)
     )
)</f>
        <v>0</v>
      </c>
      <c r="G222" s="429" t="s">
        <v>373</v>
      </c>
      <c r="H222" s="458"/>
      <c r="I222" s="26"/>
      <c r="J222" s="26"/>
      <c r="K222" s="26"/>
      <c r="L222" s="26"/>
      <c r="M222" s="26"/>
      <c r="N222" s="26"/>
      <c r="O222" s="26"/>
      <c r="P222" s="26"/>
      <c r="Q222" s="26"/>
      <c r="R222" s="26"/>
      <c r="S222" s="26"/>
      <c r="T222" s="26"/>
    </row>
    <row r="223" spans="1:20" s="14" customFormat="1">
      <c r="A223" s="180"/>
      <c r="B223" s="452" t="s">
        <v>372</v>
      </c>
      <c r="C223" s="453"/>
      <c r="D223" s="453"/>
      <c r="E223" s="453"/>
      <c r="F223" s="454"/>
      <c r="G223" s="430"/>
      <c r="H223" s="471"/>
      <c r="I223" s="26"/>
      <c r="J223" s="26"/>
      <c r="K223" s="26"/>
      <c r="L223" s="26"/>
      <c r="M223" s="26"/>
      <c r="N223" s="26"/>
      <c r="O223" s="26"/>
      <c r="P223" s="26"/>
      <c r="Q223" s="26"/>
      <c r="R223" s="26"/>
      <c r="S223" s="26"/>
      <c r="T223" s="26"/>
    </row>
    <row r="224" spans="1:20" s="14" customFormat="1" ht="15.6">
      <c r="A224" s="115" t="s">
        <v>303</v>
      </c>
      <c r="B224" s="448" t="s">
        <v>319</v>
      </c>
      <c r="C224" s="449"/>
      <c r="D224" s="449"/>
      <c r="E224" s="449"/>
      <c r="F224" s="449"/>
      <c r="G224" s="464"/>
      <c r="H224" s="459"/>
      <c r="I224" s="26"/>
      <c r="J224" s="26"/>
      <c r="K224" s="26"/>
      <c r="L224" s="26"/>
      <c r="M224" s="26"/>
      <c r="N224" s="26"/>
      <c r="O224" s="26"/>
      <c r="P224" s="26"/>
      <c r="Q224" s="26"/>
      <c r="R224" s="26"/>
      <c r="S224" s="26"/>
      <c r="T224" s="26"/>
    </row>
    <row r="225" spans="1:20" s="14" customFormat="1" ht="186" customHeight="1">
      <c r="A225" s="115"/>
      <c r="B225" s="466"/>
      <c r="C225" s="467"/>
      <c r="D225" s="467"/>
      <c r="E225" s="467"/>
      <c r="F225" s="468"/>
      <c r="G225" s="465"/>
      <c r="H225" s="460"/>
      <c r="I225" s="26"/>
      <c r="J225" s="26"/>
      <c r="K225" s="26"/>
      <c r="L225" s="26"/>
      <c r="M225" s="26"/>
      <c r="N225" s="26"/>
      <c r="O225" s="26"/>
      <c r="P225" s="26"/>
      <c r="Q225" s="26"/>
      <c r="R225" s="26"/>
      <c r="S225" s="26"/>
      <c r="T225" s="26"/>
    </row>
    <row r="226" spans="1:20" s="14" customFormat="1" ht="24" customHeight="1">
      <c r="A226" s="177"/>
      <c r="B226" s="325"/>
      <c r="C226" s="178" t="s">
        <v>294</v>
      </c>
      <c r="D226" s="178" t="s">
        <v>352</v>
      </c>
      <c r="E226" s="110" t="s">
        <v>8</v>
      </c>
      <c r="F226" s="173" t="s">
        <v>293</v>
      </c>
      <c r="G226" s="429" t="s">
        <v>520</v>
      </c>
      <c r="H226" s="458"/>
      <c r="I226" s="26"/>
      <c r="J226" s="26"/>
      <c r="K226" s="26"/>
      <c r="L226" s="26"/>
      <c r="M226" s="26"/>
      <c r="N226" s="26"/>
      <c r="O226" s="26"/>
      <c r="P226" s="26"/>
      <c r="Q226" s="26"/>
      <c r="R226" s="26"/>
      <c r="S226" s="26"/>
      <c r="T226" s="26"/>
    </row>
    <row r="227" spans="1:20" s="14" customFormat="1">
      <c r="A227" s="117" t="s">
        <v>205</v>
      </c>
      <c r="B227" s="332" t="s">
        <v>172</v>
      </c>
      <c r="C227" s="105"/>
      <c r="D227" s="77" t="str">
        <f>IF(AND(OR('Information Page'!D10=0,'Information Page'!D10=""),OR('Information Page'!D11=0,'Information Page'!D11="")),"N/A",'Information Page'!D12)</f>
        <v>N/A</v>
      </c>
      <c r="E227" s="405" t="str">
        <f>IF(D227="N/A","N/A",C227/D227)</f>
        <v>N/A</v>
      </c>
      <c r="F227" s="77" t="str">
        <f>IF(E227="N/A","N/A",IF(E227=100%,5,0))</f>
        <v>N/A</v>
      </c>
      <c r="G227" s="464"/>
      <c r="H227" s="433"/>
      <c r="I227" s="26"/>
      <c r="J227" s="26"/>
      <c r="K227" s="26"/>
      <c r="L227" s="26"/>
      <c r="M227" s="26"/>
      <c r="N227" s="26"/>
      <c r="O227" s="26"/>
      <c r="P227" s="26"/>
      <c r="Q227" s="26"/>
      <c r="R227" s="26"/>
      <c r="S227" s="26"/>
      <c r="T227" s="26"/>
    </row>
    <row r="228" spans="1:20" s="14" customFormat="1" ht="15.6">
      <c r="A228" s="115" t="s">
        <v>304</v>
      </c>
      <c r="B228" s="448" t="s">
        <v>319</v>
      </c>
      <c r="C228" s="449"/>
      <c r="D228" s="449"/>
      <c r="E228" s="449"/>
      <c r="F228" s="449"/>
      <c r="G228" s="464"/>
      <c r="H228" s="433"/>
      <c r="I228" s="26"/>
      <c r="J228" s="26"/>
      <c r="K228" s="26"/>
      <c r="L228" s="26"/>
      <c r="M228" s="26"/>
      <c r="N228" s="26"/>
      <c r="O228" s="26"/>
      <c r="P228" s="26"/>
      <c r="Q228" s="26"/>
      <c r="R228" s="26"/>
      <c r="S228" s="26"/>
      <c r="T228" s="26"/>
    </row>
    <row r="229" spans="1:20" s="14" customFormat="1" ht="124.95" customHeight="1">
      <c r="A229" s="115"/>
      <c r="B229" s="450" t="s">
        <v>1</v>
      </c>
      <c r="C229" s="451"/>
      <c r="D229" s="451"/>
      <c r="E229" s="451"/>
      <c r="F229" s="451"/>
      <c r="G229" s="465"/>
      <c r="H229" s="434"/>
      <c r="I229" s="26"/>
      <c r="J229" s="26"/>
      <c r="K229" s="26"/>
      <c r="L229" s="26"/>
      <c r="M229" s="26"/>
      <c r="N229" s="26"/>
      <c r="O229" s="26"/>
      <c r="P229" s="26"/>
      <c r="Q229" s="26"/>
      <c r="R229" s="26"/>
      <c r="S229" s="26"/>
      <c r="T229" s="26"/>
    </row>
    <row r="230" spans="1:20" s="14" customFormat="1" ht="24" customHeight="1">
      <c r="A230" s="177"/>
      <c r="B230" s="329"/>
      <c r="C230" s="330"/>
      <c r="D230" s="330"/>
      <c r="E230" s="110" t="s">
        <v>362</v>
      </c>
      <c r="F230" s="173" t="s">
        <v>293</v>
      </c>
      <c r="G230" s="429" t="s">
        <v>377</v>
      </c>
      <c r="H230" s="458"/>
      <c r="I230" s="26"/>
      <c r="J230" s="26"/>
      <c r="K230" s="26"/>
      <c r="L230" s="26"/>
      <c r="M230" s="26"/>
      <c r="N230" s="26"/>
      <c r="O230" s="26"/>
      <c r="P230" s="26"/>
      <c r="Q230" s="26"/>
      <c r="R230" s="26"/>
      <c r="S230" s="26"/>
      <c r="T230" s="26"/>
    </row>
    <row r="231" spans="1:20" s="14" customFormat="1" ht="14.4" customHeight="1">
      <c r="A231" s="117" t="s">
        <v>204</v>
      </c>
      <c r="B231" s="118" t="s">
        <v>173</v>
      </c>
      <c r="C231" s="327"/>
      <c r="D231" s="327"/>
      <c r="E231" s="419"/>
      <c r="F231" s="260">
        <f>IF(E231="N/A","N/A",IF(E231="yes",5,0))</f>
        <v>0</v>
      </c>
      <c r="G231" s="430"/>
      <c r="H231" s="433"/>
      <c r="I231" s="26"/>
      <c r="J231" s="26"/>
      <c r="K231" s="26"/>
      <c r="L231" s="26"/>
      <c r="M231" s="26"/>
      <c r="N231" s="26"/>
      <c r="O231" s="26"/>
      <c r="P231" s="26"/>
      <c r="Q231" s="26"/>
      <c r="R231" s="26"/>
      <c r="S231" s="26"/>
      <c r="T231" s="26"/>
    </row>
    <row r="232" spans="1:20" s="14" customFormat="1" ht="14.4" customHeight="1">
      <c r="A232" s="119" t="s">
        <v>303</v>
      </c>
      <c r="B232" s="448" t="s">
        <v>320</v>
      </c>
      <c r="C232" s="449"/>
      <c r="D232" s="449"/>
      <c r="E232" s="449"/>
      <c r="F232" s="449"/>
      <c r="G232" s="430"/>
      <c r="H232" s="433"/>
      <c r="I232" s="26"/>
      <c r="J232" s="26"/>
      <c r="K232" s="26"/>
      <c r="L232" s="26"/>
      <c r="M232" s="26"/>
      <c r="N232" s="26"/>
      <c r="O232" s="26"/>
      <c r="P232" s="26"/>
      <c r="Q232" s="26"/>
      <c r="R232" s="26"/>
      <c r="S232" s="26"/>
      <c r="T232" s="26"/>
    </row>
    <row r="233" spans="1:20" s="14" customFormat="1" ht="124.95" customHeight="1">
      <c r="A233" s="119"/>
      <c r="B233" s="450" t="s">
        <v>1</v>
      </c>
      <c r="C233" s="451"/>
      <c r="D233" s="451"/>
      <c r="E233" s="451"/>
      <c r="F233" s="451"/>
      <c r="G233" s="431"/>
      <c r="H233" s="434"/>
      <c r="I233" s="26"/>
      <c r="J233" s="26"/>
      <c r="K233" s="26"/>
      <c r="L233" s="26"/>
      <c r="M233" s="26"/>
      <c r="N233" s="26"/>
      <c r="O233" s="26"/>
      <c r="P233" s="26"/>
      <c r="Q233" s="26"/>
      <c r="R233" s="26"/>
      <c r="S233" s="26"/>
      <c r="T233" s="26"/>
    </row>
    <row r="234" spans="1:20" s="14" customFormat="1" ht="24" customHeight="1">
      <c r="A234" s="182"/>
      <c r="B234" s="325"/>
      <c r="C234" s="326"/>
      <c r="D234" s="326"/>
      <c r="E234" s="110" t="s">
        <v>375</v>
      </c>
      <c r="F234" s="173" t="s">
        <v>293</v>
      </c>
      <c r="G234" s="429" t="s">
        <v>376</v>
      </c>
      <c r="H234" s="458" t="s">
        <v>175</v>
      </c>
      <c r="I234" s="26"/>
      <c r="J234" s="26"/>
      <c r="K234" s="26"/>
      <c r="L234" s="26"/>
      <c r="M234" s="26"/>
      <c r="N234" s="26"/>
      <c r="O234" s="26"/>
      <c r="P234" s="26"/>
      <c r="Q234" s="26"/>
      <c r="R234" s="26"/>
      <c r="S234" s="26"/>
      <c r="T234" s="26"/>
    </row>
    <row r="235" spans="1:20" s="14" customFormat="1">
      <c r="A235" s="127"/>
      <c r="B235" s="332" t="s">
        <v>174</v>
      </c>
      <c r="C235" s="333"/>
      <c r="D235" s="333"/>
      <c r="E235" s="419"/>
      <c r="F235" s="77">
        <f>IF(E235="N/A","N/A",IF(E235="yes",5,0))</f>
        <v>0</v>
      </c>
      <c r="G235" s="430"/>
      <c r="H235" s="433"/>
      <c r="I235" s="26" t="s">
        <v>32</v>
      </c>
      <c r="J235" s="26"/>
      <c r="K235" s="26"/>
      <c r="L235" s="26"/>
      <c r="M235" s="26"/>
      <c r="N235" s="26"/>
      <c r="O235" s="26"/>
      <c r="P235" s="26"/>
      <c r="Q235" s="26"/>
      <c r="R235" s="26"/>
      <c r="S235" s="26"/>
      <c r="T235" s="26"/>
    </row>
    <row r="236" spans="1:20" s="14" customFormat="1" ht="15.6">
      <c r="A236" s="115" t="s">
        <v>306</v>
      </c>
      <c r="B236" s="448" t="s">
        <v>319</v>
      </c>
      <c r="C236" s="449"/>
      <c r="D236" s="449"/>
      <c r="E236" s="449"/>
      <c r="F236" s="449"/>
      <c r="G236" s="430"/>
      <c r="H236" s="433"/>
      <c r="I236" s="26"/>
      <c r="J236" s="26"/>
      <c r="K236" s="26"/>
      <c r="L236" s="26"/>
      <c r="M236" s="26"/>
      <c r="N236" s="26"/>
      <c r="O236" s="26"/>
      <c r="P236" s="26"/>
      <c r="Q236" s="26"/>
      <c r="R236" s="26"/>
      <c r="S236" s="26"/>
      <c r="T236" s="26"/>
    </row>
    <row r="237" spans="1:20" s="14" customFormat="1" ht="229.2" customHeight="1">
      <c r="A237" s="115"/>
      <c r="B237" s="450" t="s">
        <v>1</v>
      </c>
      <c r="C237" s="451"/>
      <c r="D237" s="451"/>
      <c r="E237" s="451"/>
      <c r="F237" s="451"/>
      <c r="G237" s="431"/>
      <c r="H237" s="434"/>
      <c r="I237" s="26"/>
      <c r="J237" s="26"/>
      <c r="K237" s="26"/>
      <c r="L237" s="26"/>
      <c r="M237" s="26"/>
      <c r="N237" s="26"/>
      <c r="O237" s="26"/>
      <c r="P237" s="26"/>
      <c r="Q237" s="26"/>
      <c r="R237" s="26"/>
      <c r="S237" s="26"/>
      <c r="T237" s="26"/>
    </row>
    <row r="238" spans="1:20" s="14" customFormat="1" ht="24" customHeight="1">
      <c r="A238" s="205"/>
      <c r="B238" s="324"/>
      <c r="C238" s="110" t="s">
        <v>347</v>
      </c>
      <c r="D238" s="110" t="s">
        <v>378</v>
      </c>
      <c r="E238" s="110" t="s">
        <v>8</v>
      </c>
      <c r="F238" s="173" t="s">
        <v>292</v>
      </c>
      <c r="G238" s="430" t="s">
        <v>379</v>
      </c>
      <c r="H238" s="471"/>
      <c r="I238" s="26"/>
      <c r="J238" s="26"/>
      <c r="K238" s="26"/>
      <c r="L238" s="26"/>
      <c r="M238" s="26"/>
      <c r="N238" s="26"/>
      <c r="O238" s="26"/>
      <c r="P238" s="26"/>
      <c r="Q238" s="26"/>
      <c r="R238" s="26"/>
      <c r="S238" s="26"/>
      <c r="T238" s="26"/>
    </row>
    <row r="239" spans="1:20" s="14" customFormat="1">
      <c r="A239" s="206" t="s">
        <v>203</v>
      </c>
      <c r="B239" s="335" t="s">
        <v>176</v>
      </c>
      <c r="C239" s="419"/>
      <c r="D239" s="419"/>
      <c r="E239" s="349" t="str">
        <f>IF(C239="","",C239/D239)</f>
        <v/>
      </c>
      <c r="F239" s="19" t="str">
        <f>IF(ISNUMBER(E239),ROUND(E239*5,0),"")</f>
        <v/>
      </c>
      <c r="G239" s="430"/>
      <c r="H239" s="459"/>
      <c r="I239" s="26"/>
      <c r="J239" s="26"/>
      <c r="K239" s="26"/>
      <c r="L239" s="26"/>
      <c r="M239" s="26"/>
      <c r="N239" s="26"/>
      <c r="O239" s="26"/>
      <c r="P239" s="26"/>
      <c r="Q239" s="26"/>
      <c r="R239" s="26"/>
      <c r="S239" s="26"/>
      <c r="T239" s="26"/>
    </row>
    <row r="240" spans="1:20" s="14" customFormat="1" ht="15.6">
      <c r="A240" s="115" t="s">
        <v>303</v>
      </c>
      <c r="B240" s="448" t="s">
        <v>319</v>
      </c>
      <c r="C240" s="449"/>
      <c r="D240" s="449"/>
      <c r="E240" s="449"/>
      <c r="F240" s="449"/>
      <c r="G240" s="430"/>
      <c r="H240" s="459"/>
      <c r="I240" s="26"/>
      <c r="J240" s="26"/>
      <c r="K240" s="26"/>
      <c r="L240" s="26"/>
      <c r="M240" s="26"/>
      <c r="N240" s="26"/>
      <c r="O240" s="26"/>
      <c r="P240" s="26"/>
      <c r="Q240" s="26"/>
      <c r="R240" s="26"/>
      <c r="S240" s="26"/>
      <c r="T240" s="26"/>
    </row>
    <row r="241" spans="1:20" s="14" customFormat="1" ht="124.95" customHeight="1">
      <c r="A241" s="115"/>
      <c r="B241" s="450" t="s">
        <v>1</v>
      </c>
      <c r="C241" s="451"/>
      <c r="D241" s="451"/>
      <c r="E241" s="451"/>
      <c r="F241" s="451"/>
      <c r="G241" s="431"/>
      <c r="H241" s="460"/>
      <c r="I241" s="26"/>
      <c r="J241" s="26"/>
      <c r="K241" s="26"/>
      <c r="L241" s="26"/>
      <c r="M241" s="26"/>
      <c r="N241" s="26"/>
      <c r="O241" s="26"/>
      <c r="P241" s="26"/>
      <c r="Q241" s="26"/>
      <c r="R241" s="26"/>
      <c r="S241" s="26"/>
      <c r="T241" s="26"/>
    </row>
    <row r="242" spans="1:20" s="14" customFormat="1" ht="24" customHeight="1">
      <c r="A242" s="177"/>
      <c r="B242" s="329"/>
      <c r="C242" s="330"/>
      <c r="D242" s="330"/>
      <c r="E242" s="110" t="s">
        <v>362</v>
      </c>
      <c r="F242" s="173" t="s">
        <v>293</v>
      </c>
      <c r="G242" s="429" t="s">
        <v>381</v>
      </c>
      <c r="H242" s="461"/>
      <c r="I242" s="26"/>
      <c r="J242" s="26"/>
      <c r="K242" s="26"/>
      <c r="L242" s="26"/>
      <c r="M242" s="26"/>
      <c r="N242" s="26"/>
      <c r="O242" s="26"/>
      <c r="P242" s="26"/>
      <c r="Q242" s="26"/>
      <c r="R242" s="26"/>
      <c r="S242" s="26"/>
      <c r="T242" s="26"/>
    </row>
    <row r="243" spans="1:20" s="14" customFormat="1">
      <c r="A243" s="117" t="s">
        <v>202</v>
      </c>
      <c r="B243" s="118" t="s">
        <v>380</v>
      </c>
      <c r="C243" s="327"/>
      <c r="D243" s="327"/>
      <c r="E243" s="419"/>
      <c r="F243" s="260">
        <f>IF(E243="N/A","N/A",IF(E243="yes",5,0))</f>
        <v>0</v>
      </c>
      <c r="G243" s="464"/>
      <c r="H243" s="462"/>
      <c r="I243" s="26"/>
      <c r="J243" s="26"/>
      <c r="K243" s="26"/>
      <c r="L243" s="26"/>
      <c r="M243" s="26"/>
      <c r="N243" s="26"/>
      <c r="O243" s="26"/>
      <c r="P243" s="26"/>
      <c r="Q243" s="26"/>
      <c r="R243" s="26"/>
      <c r="S243" s="26"/>
      <c r="T243" s="26"/>
    </row>
    <row r="244" spans="1:20" s="14" customFormat="1" ht="15.6">
      <c r="A244" s="115" t="s">
        <v>303</v>
      </c>
      <c r="B244" s="448" t="s">
        <v>319</v>
      </c>
      <c r="C244" s="449"/>
      <c r="D244" s="449"/>
      <c r="E244" s="449"/>
      <c r="F244" s="449"/>
      <c r="G244" s="464"/>
      <c r="H244" s="462"/>
      <c r="I244" s="26"/>
      <c r="J244" s="26"/>
      <c r="K244" s="26"/>
      <c r="L244" s="26"/>
      <c r="M244" s="26"/>
      <c r="N244" s="26"/>
      <c r="O244" s="26"/>
      <c r="P244" s="26"/>
      <c r="Q244" s="26"/>
      <c r="R244" s="26"/>
      <c r="S244" s="26"/>
      <c r="T244" s="26"/>
    </row>
    <row r="245" spans="1:20" s="14" customFormat="1" ht="133.19999999999999" customHeight="1">
      <c r="A245" s="115"/>
      <c r="B245" s="450" t="s">
        <v>1</v>
      </c>
      <c r="C245" s="451"/>
      <c r="D245" s="451"/>
      <c r="E245" s="451"/>
      <c r="F245" s="451"/>
      <c r="G245" s="465"/>
      <c r="H245" s="463"/>
      <c r="I245" s="26"/>
      <c r="J245" s="26"/>
      <c r="K245" s="26"/>
      <c r="L245" s="26"/>
      <c r="M245" s="26"/>
      <c r="N245" s="26"/>
      <c r="O245" s="26"/>
      <c r="P245" s="26"/>
      <c r="Q245" s="26"/>
      <c r="R245" s="26"/>
      <c r="S245" s="26"/>
      <c r="T245" s="26"/>
    </row>
    <row r="246" spans="1:20" s="14" customFormat="1" ht="24" customHeight="1">
      <c r="A246" s="188" t="s">
        <v>201</v>
      </c>
      <c r="B246" s="455" t="s">
        <v>448</v>
      </c>
      <c r="C246" s="456"/>
      <c r="D246" s="457"/>
      <c r="E246" s="110" t="s">
        <v>362</v>
      </c>
      <c r="F246" s="173" t="s">
        <v>293</v>
      </c>
      <c r="G246" s="429" t="s">
        <v>382</v>
      </c>
      <c r="H246" s="458"/>
      <c r="I246" s="26"/>
      <c r="J246" s="26"/>
      <c r="K246" s="26"/>
      <c r="L246" s="26"/>
      <c r="M246" s="26"/>
      <c r="N246" s="26"/>
      <c r="O246" s="26"/>
      <c r="P246" s="26"/>
      <c r="Q246" s="26"/>
      <c r="R246" s="26"/>
      <c r="S246" s="26"/>
      <c r="T246" s="26"/>
    </row>
    <row r="247" spans="1:20" s="14" customFormat="1" ht="14.4" customHeight="1">
      <c r="A247" s="382"/>
      <c r="B247" s="343" t="s">
        <v>449</v>
      </c>
      <c r="C247" s="343"/>
      <c r="D247" s="383"/>
      <c r="E247" s="420"/>
      <c r="F247" s="359">
        <f>IF(E247="N/A","N/A",IF(E247="yes",5,0))</f>
        <v>0</v>
      </c>
      <c r="G247" s="464"/>
      <c r="H247" s="459"/>
      <c r="I247" s="26"/>
      <c r="J247" s="26"/>
      <c r="K247" s="26"/>
      <c r="L247" s="26"/>
      <c r="M247" s="26"/>
      <c r="N247" s="26"/>
      <c r="O247" s="26"/>
      <c r="P247" s="26"/>
      <c r="Q247" s="26"/>
      <c r="R247" s="26"/>
      <c r="S247" s="26"/>
      <c r="T247" s="26"/>
    </row>
    <row r="248" spans="1:20" s="14" customFormat="1" ht="15.6">
      <c r="A248" s="114" t="s">
        <v>303</v>
      </c>
      <c r="B248" s="491" t="s">
        <v>19</v>
      </c>
      <c r="C248" s="484"/>
      <c r="D248" s="484"/>
      <c r="E248" s="484"/>
      <c r="F248" s="485"/>
      <c r="G248" s="464"/>
      <c r="H248" s="459"/>
      <c r="I248" s="26"/>
      <c r="J248" s="26"/>
      <c r="K248" s="26"/>
      <c r="L248" s="26"/>
      <c r="M248" s="26"/>
      <c r="N248" s="26"/>
      <c r="O248" s="26"/>
      <c r="P248" s="26"/>
      <c r="Q248" s="26"/>
      <c r="R248" s="26"/>
      <c r="S248" s="26"/>
      <c r="T248" s="26"/>
    </row>
    <row r="249" spans="1:20" s="14" customFormat="1" ht="141" customHeight="1">
      <c r="A249" s="115"/>
      <c r="B249" s="450" t="s">
        <v>1</v>
      </c>
      <c r="C249" s="451"/>
      <c r="D249" s="451"/>
      <c r="E249" s="451"/>
      <c r="F249" s="451"/>
      <c r="G249" s="465"/>
      <c r="H249" s="460"/>
      <c r="I249" s="26"/>
      <c r="J249" s="26"/>
      <c r="K249" s="26"/>
      <c r="L249" s="26"/>
      <c r="M249" s="26"/>
      <c r="N249" s="26"/>
      <c r="O249" s="26"/>
      <c r="P249" s="26"/>
      <c r="Q249" s="26"/>
      <c r="R249" s="26"/>
      <c r="S249" s="26"/>
      <c r="T249" s="26"/>
    </row>
    <row r="250" spans="1:20" s="14" customFormat="1" ht="14.4" customHeight="1">
      <c r="A250" s="133"/>
      <c r="B250" s="195"/>
      <c r="C250" s="196"/>
      <c r="D250" s="197"/>
      <c r="E250" s="198"/>
      <c r="F250" s="198"/>
      <c r="G250" s="199"/>
      <c r="H250" s="70"/>
      <c r="I250" s="26"/>
      <c r="J250" s="26"/>
      <c r="K250" s="26"/>
      <c r="L250" s="26"/>
      <c r="M250" s="26"/>
      <c r="N250" s="26"/>
      <c r="O250" s="26"/>
      <c r="P250" s="26"/>
      <c r="Q250" s="26"/>
      <c r="R250" s="26"/>
      <c r="S250" s="26"/>
      <c r="T250" s="26"/>
    </row>
    <row r="251" spans="1:20" s="14" customFormat="1">
      <c r="A251"/>
      <c r="B251" s="138" t="s">
        <v>63</v>
      </c>
      <c r="C251"/>
      <c r="D251" s="139">
        <v>40</v>
      </c>
      <c r="E251" s="1"/>
      <c r="F251" s="1"/>
      <c r="G251" s="167"/>
      <c r="H251" s="70"/>
      <c r="I251" s="26"/>
      <c r="J251" s="26"/>
      <c r="K251" s="26"/>
      <c r="L251" s="26"/>
      <c r="M251" s="26"/>
      <c r="N251" s="26"/>
      <c r="O251" s="26"/>
      <c r="P251" s="26"/>
      <c r="Q251" s="26"/>
      <c r="R251" s="26"/>
      <c r="S251" s="26"/>
      <c r="T251" s="26"/>
    </row>
    <row r="252" spans="1:20" s="14" customFormat="1" ht="15.6" customHeight="1">
      <c r="A252"/>
      <c r="B252" s="141" t="s">
        <v>9</v>
      </c>
      <c r="C252"/>
      <c r="D252" s="103">
        <f>40 - (COUNTIF(F222:F247,"N/A")*5)</f>
        <v>35</v>
      </c>
      <c r="E252" s="162"/>
      <c r="F252" s="162"/>
      <c r="G252" s="167"/>
      <c r="H252" s="70"/>
      <c r="I252" s="26"/>
      <c r="J252" s="26"/>
      <c r="K252" s="26"/>
      <c r="L252" s="26"/>
      <c r="M252" s="26"/>
      <c r="N252" s="26"/>
      <c r="O252" s="26"/>
      <c r="P252" s="26"/>
      <c r="Q252" s="26"/>
      <c r="R252" s="26"/>
      <c r="S252" s="26"/>
      <c r="T252" s="26"/>
    </row>
    <row r="253" spans="1:20" s="14" customFormat="1" ht="14.4" customHeight="1">
      <c r="A253"/>
      <c r="B253" s="141" t="s">
        <v>64</v>
      </c>
      <c r="C253"/>
      <c r="D253" s="103" cm="1">
        <f t="array" ref="D253">SUMPRODUCT(IFERROR(CEILING(F222:F247,1),0))</f>
        <v>0</v>
      </c>
      <c r="E253" s="166"/>
      <c r="F253" s="163"/>
      <c r="G253" s="167"/>
      <c r="H253" s="70"/>
      <c r="I253" s="26"/>
      <c r="J253" s="26"/>
      <c r="K253" s="26"/>
      <c r="L253" s="26"/>
      <c r="M253" s="26"/>
      <c r="N253" s="26"/>
      <c r="O253" s="26"/>
      <c r="P253" s="26"/>
      <c r="Q253" s="26"/>
      <c r="R253" s="26"/>
      <c r="S253" s="26"/>
      <c r="T253" s="26"/>
    </row>
    <row r="254" spans="1:20" s="14" customFormat="1" ht="14.4" customHeight="1">
      <c r="A254"/>
      <c r="B254" s="142" t="s">
        <v>65</v>
      </c>
      <c r="C254"/>
      <c r="D254" s="102">
        <f>D253/D252</f>
        <v>0</v>
      </c>
      <c r="E254" s="168"/>
      <c r="F254" s="168"/>
      <c r="G254" s="167"/>
      <c r="H254" s="70"/>
      <c r="I254" s="26"/>
      <c r="J254" s="26"/>
      <c r="K254" s="26"/>
      <c r="L254" s="26"/>
      <c r="M254" s="26"/>
      <c r="N254" s="26"/>
      <c r="O254" s="26"/>
      <c r="P254" s="26"/>
      <c r="Q254" s="26"/>
      <c r="R254" s="26"/>
      <c r="S254" s="26"/>
      <c r="T254" s="26"/>
    </row>
    <row r="255" spans="1:20" s="14" customFormat="1" ht="14.4" customHeight="1">
      <c r="A255" s="168"/>
      <c r="B255" s="191"/>
      <c r="C255" s="191"/>
      <c r="D255" s="170"/>
      <c r="E255" s="169"/>
      <c r="F255" s="170"/>
      <c r="G255" s="167"/>
      <c r="H255" s="70"/>
      <c r="I255" s="26"/>
      <c r="J255" s="26"/>
      <c r="K255" s="26"/>
      <c r="L255" s="26"/>
      <c r="M255" s="26"/>
      <c r="N255" s="26"/>
      <c r="O255" s="26"/>
      <c r="P255" s="26"/>
      <c r="Q255" s="26"/>
      <c r="R255" s="26"/>
      <c r="S255" s="26"/>
      <c r="T255" s="26"/>
    </row>
    <row r="256" spans="1:20" s="14" customFormat="1" ht="20.399999999999999" thickBot="1">
      <c r="A256" s="106" t="s">
        <v>54</v>
      </c>
      <c r="B256" s="106"/>
      <c r="C256" s="106"/>
      <c r="D256" s="106"/>
      <c r="E256" s="106"/>
      <c r="F256" s="106"/>
      <c r="G256" s="108"/>
      <c r="H256" s="100"/>
      <c r="I256" s="26"/>
      <c r="J256" s="26"/>
      <c r="K256" s="26"/>
      <c r="L256" s="26"/>
      <c r="M256" s="26"/>
      <c r="N256" s="26"/>
      <c r="O256" s="26"/>
      <c r="P256" s="26"/>
      <c r="Q256" s="26"/>
      <c r="R256" s="26"/>
      <c r="S256" s="26"/>
      <c r="T256" s="26"/>
    </row>
    <row r="257" spans="1:20" s="14" customFormat="1" ht="24.6" thickTop="1">
      <c r="A257" s="144"/>
      <c r="B257" s="318" t="s">
        <v>4</v>
      </c>
      <c r="C257" s="319"/>
      <c r="D257" s="319"/>
      <c r="E257" s="110" t="s">
        <v>298</v>
      </c>
      <c r="F257" s="110" t="s">
        <v>346</v>
      </c>
      <c r="G257" s="111" t="s">
        <v>5</v>
      </c>
      <c r="H257" s="104" t="s">
        <v>141</v>
      </c>
      <c r="I257" s="26"/>
      <c r="J257" s="26"/>
      <c r="K257" s="26"/>
      <c r="L257" s="26"/>
      <c r="M257" s="26"/>
      <c r="N257" s="26"/>
      <c r="O257" s="26"/>
      <c r="P257" s="26"/>
      <c r="Q257" s="26"/>
      <c r="R257" s="26"/>
      <c r="S257" s="26"/>
      <c r="T257" s="26"/>
    </row>
    <row r="258" spans="1:20" s="14" customFormat="1" ht="14.4" customHeight="1">
      <c r="A258" s="488">
        <v>8.1</v>
      </c>
      <c r="B258" s="239" t="s">
        <v>206</v>
      </c>
      <c r="C258" s="240"/>
      <c r="D258" s="240"/>
      <c r="E258" s="419"/>
      <c r="F258" s="77">
        <f>IF(E258="N/A","N/A",IF(E258="yes",5,0))</f>
        <v>0</v>
      </c>
      <c r="G258" s="444" t="s">
        <v>385</v>
      </c>
      <c r="H258" s="461"/>
      <c r="I258" s="26"/>
      <c r="J258" s="26"/>
      <c r="K258" s="26"/>
      <c r="L258" s="26"/>
      <c r="M258" s="26"/>
      <c r="N258" s="26"/>
      <c r="O258" s="26"/>
      <c r="P258" s="26"/>
      <c r="Q258" s="26"/>
      <c r="R258" s="26"/>
      <c r="S258" s="26"/>
      <c r="T258" s="26"/>
    </row>
    <row r="259" spans="1:20" s="14" customFormat="1" ht="14.4" customHeight="1">
      <c r="A259" s="489"/>
      <c r="B259" s="452" t="s">
        <v>207</v>
      </c>
      <c r="C259" s="453"/>
      <c r="D259" s="453"/>
      <c r="E259" s="453"/>
      <c r="F259" s="454"/>
      <c r="G259" s="444"/>
      <c r="H259" s="504"/>
      <c r="I259" s="26"/>
      <c r="J259" s="26"/>
      <c r="K259" s="26"/>
      <c r="L259" s="26"/>
      <c r="M259" s="26"/>
      <c r="N259" s="26"/>
      <c r="O259" s="26"/>
      <c r="P259" s="26"/>
      <c r="Q259" s="26"/>
      <c r="R259" s="26"/>
      <c r="S259" s="26"/>
      <c r="T259" s="26"/>
    </row>
    <row r="260" spans="1:20" s="14" customFormat="1" ht="14.4" customHeight="1">
      <c r="A260" s="115" t="s">
        <v>303</v>
      </c>
      <c r="B260" s="448" t="s">
        <v>319</v>
      </c>
      <c r="C260" s="449"/>
      <c r="D260" s="449"/>
      <c r="E260" s="449"/>
      <c r="F260" s="449"/>
      <c r="G260" s="444"/>
      <c r="H260" s="462"/>
      <c r="I260" s="26"/>
      <c r="J260" s="26"/>
      <c r="K260" s="26"/>
      <c r="L260" s="26"/>
      <c r="M260" s="26"/>
      <c r="N260" s="26"/>
      <c r="O260" s="26"/>
      <c r="P260" s="26"/>
      <c r="Q260" s="26"/>
      <c r="R260" s="26"/>
      <c r="S260" s="26"/>
      <c r="T260" s="26"/>
    </row>
    <row r="261" spans="1:20" s="14" customFormat="1" ht="124.95" customHeight="1">
      <c r="A261" s="115"/>
      <c r="B261" s="450"/>
      <c r="C261" s="451"/>
      <c r="D261" s="451"/>
      <c r="E261" s="451"/>
      <c r="F261" s="451"/>
      <c r="G261" s="444"/>
      <c r="H261" s="463"/>
      <c r="I261" s="26"/>
      <c r="J261" s="26"/>
      <c r="K261" s="26"/>
      <c r="L261" s="26"/>
      <c r="M261" s="26"/>
      <c r="N261" s="26"/>
      <c r="O261" s="26"/>
      <c r="P261" s="26"/>
      <c r="Q261" s="26"/>
      <c r="R261" s="26"/>
      <c r="S261" s="26"/>
      <c r="T261" s="26"/>
    </row>
    <row r="262" spans="1:20" s="14" customFormat="1" ht="24" customHeight="1">
      <c r="A262" s="177"/>
      <c r="B262" s="325"/>
      <c r="C262" s="173" t="s">
        <v>294</v>
      </c>
      <c r="D262" s="173" t="s">
        <v>352</v>
      </c>
      <c r="E262" s="173" t="s">
        <v>8</v>
      </c>
      <c r="F262" s="173" t="s">
        <v>292</v>
      </c>
      <c r="G262" s="444" t="s">
        <v>386</v>
      </c>
      <c r="H262" s="461"/>
      <c r="I262" s="26" t="s">
        <v>32</v>
      </c>
      <c r="J262" s="26"/>
      <c r="K262" s="26"/>
      <c r="L262" s="26"/>
      <c r="M262" s="26"/>
      <c r="N262" s="26"/>
      <c r="O262" s="26"/>
      <c r="P262" s="26"/>
      <c r="Q262" s="26"/>
      <c r="R262" s="26"/>
      <c r="S262" s="26"/>
      <c r="T262" s="26"/>
    </row>
    <row r="263" spans="1:20" s="14" customFormat="1" ht="14.4" customHeight="1">
      <c r="A263" s="117" t="s">
        <v>208</v>
      </c>
      <c r="B263" s="118" t="s">
        <v>26</v>
      </c>
      <c r="C263" s="416"/>
      <c r="D263" s="384" t="str">
        <f>IF(AND(OR('Information Page'!D10=0,'Information Page'!D10=""),OR('Information Page'!D11=0,'Information Page'!D11="")),"N/A",'Information Page'!D12)</f>
        <v>N/A</v>
      </c>
      <c r="E263" s="405" t="str">
        <f>IF(D263="N/A","N/A",C263/D263)</f>
        <v>N/A</v>
      </c>
      <c r="F263" s="77" t="str">
        <f>IF(E263="N/A",
     "N/A",
     IF(E263="",
        0,
        ROUND(E263*5,0)
     )
)</f>
        <v>N/A</v>
      </c>
      <c r="G263" s="444"/>
      <c r="H263" s="504"/>
      <c r="I263" s="26"/>
      <c r="J263" s="26"/>
      <c r="K263" s="26"/>
      <c r="L263" s="26"/>
      <c r="M263" s="26"/>
      <c r="N263" s="26"/>
      <c r="O263" s="26"/>
      <c r="P263" s="26"/>
      <c r="Q263" s="26"/>
      <c r="R263" s="26"/>
      <c r="S263" s="26"/>
      <c r="T263" s="26"/>
    </row>
    <row r="264" spans="1:20" s="14" customFormat="1" ht="14.4" customHeight="1">
      <c r="A264" s="119" t="s">
        <v>304</v>
      </c>
      <c r="B264" s="448" t="s">
        <v>320</v>
      </c>
      <c r="C264" s="449"/>
      <c r="D264" s="449"/>
      <c r="E264" s="449"/>
      <c r="F264" s="449"/>
      <c r="G264" s="444"/>
      <c r="H264" s="504"/>
      <c r="I264" s="26"/>
      <c r="J264" s="26"/>
      <c r="K264" s="26"/>
      <c r="L264" s="26"/>
      <c r="M264" s="26"/>
      <c r="N264" s="26"/>
      <c r="O264" s="26"/>
      <c r="P264" s="26"/>
      <c r="Q264" s="26"/>
      <c r="R264" s="26"/>
      <c r="S264" s="26"/>
      <c r="T264" s="26"/>
    </row>
    <row r="265" spans="1:20" s="14" customFormat="1" ht="124.95" customHeight="1">
      <c r="A265" s="179"/>
      <c r="B265" s="450"/>
      <c r="C265" s="451"/>
      <c r="D265" s="451"/>
      <c r="E265" s="451"/>
      <c r="F265" s="451"/>
      <c r="G265" s="444"/>
      <c r="H265" s="505"/>
      <c r="I265" s="26"/>
      <c r="J265" s="26"/>
      <c r="K265" s="26"/>
      <c r="L265" s="26"/>
      <c r="M265" s="26"/>
      <c r="N265" s="26"/>
      <c r="O265" s="26"/>
      <c r="P265" s="26"/>
      <c r="Q265" s="26"/>
      <c r="R265" s="26"/>
      <c r="S265" s="26"/>
      <c r="T265" s="26"/>
    </row>
    <row r="266" spans="1:20" s="14" customFormat="1" ht="24" customHeight="1">
      <c r="A266" s="207">
        <v>8.3000000000000007</v>
      </c>
      <c r="B266" s="438" t="s">
        <v>287</v>
      </c>
      <c r="C266" s="439"/>
      <c r="D266" s="440"/>
      <c r="E266" s="173" t="s">
        <v>298</v>
      </c>
      <c r="F266" s="173" t="s">
        <v>293</v>
      </c>
      <c r="G266" s="444" t="s">
        <v>387</v>
      </c>
      <c r="H266" s="461"/>
      <c r="I266" s="26"/>
      <c r="J266" s="26"/>
      <c r="K266" s="26"/>
      <c r="L266" s="26"/>
      <c r="M266" s="26"/>
      <c r="N266" s="26"/>
      <c r="O266" s="26"/>
      <c r="P266" s="26"/>
      <c r="Q266" s="26"/>
      <c r="R266" s="26"/>
      <c r="S266" s="26"/>
      <c r="T266" s="26"/>
    </row>
    <row r="267" spans="1:20" s="14" customFormat="1" ht="14.4" customHeight="1">
      <c r="A267" s="113"/>
      <c r="B267" s="385" t="s">
        <v>288</v>
      </c>
      <c r="C267" s="338"/>
      <c r="D267" s="338"/>
      <c r="E267" s="419"/>
      <c r="F267" s="77">
        <f>IF(E267="N/A","N/A",IF(E267="yes",5,0))</f>
        <v>0</v>
      </c>
      <c r="G267" s="444"/>
      <c r="H267" s="462"/>
      <c r="I267" s="26"/>
      <c r="J267" s="26"/>
      <c r="K267" s="26"/>
      <c r="L267" s="26"/>
      <c r="M267" s="26"/>
      <c r="N267" s="26"/>
      <c r="O267" s="26"/>
      <c r="P267" s="26"/>
      <c r="Q267" s="26"/>
      <c r="R267" s="26"/>
      <c r="S267" s="26"/>
      <c r="T267" s="26"/>
    </row>
    <row r="268" spans="1:20" s="14" customFormat="1" ht="14.4" customHeight="1">
      <c r="A268" s="115" t="s">
        <v>303</v>
      </c>
      <c r="B268" s="448" t="s">
        <v>319</v>
      </c>
      <c r="C268" s="449"/>
      <c r="D268" s="449"/>
      <c r="E268" s="449"/>
      <c r="F268" s="449"/>
      <c r="G268" s="444"/>
      <c r="H268" s="462"/>
      <c r="I268" s="26"/>
      <c r="J268" s="26"/>
      <c r="K268" s="26"/>
      <c r="L268" s="26"/>
      <c r="M268" s="26"/>
      <c r="N268" s="26"/>
      <c r="O268" s="26"/>
      <c r="P268" s="26"/>
      <c r="Q268" s="26"/>
      <c r="R268" s="26"/>
      <c r="S268" s="26"/>
      <c r="T268" s="26"/>
    </row>
    <row r="269" spans="1:20" s="14" customFormat="1" ht="124.95" customHeight="1">
      <c r="A269" s="115"/>
      <c r="B269" s="450" t="s">
        <v>1</v>
      </c>
      <c r="C269" s="451"/>
      <c r="D269" s="451"/>
      <c r="E269" s="451"/>
      <c r="F269" s="451"/>
      <c r="G269" s="444"/>
      <c r="H269" s="463"/>
      <c r="I269" s="26"/>
      <c r="J269" s="26"/>
      <c r="K269" s="26"/>
      <c r="L269" s="26"/>
      <c r="M269" s="26"/>
      <c r="N269" s="26"/>
      <c r="O269" s="26"/>
      <c r="P269" s="26"/>
      <c r="Q269" s="26"/>
      <c r="R269" s="26"/>
      <c r="S269" s="26"/>
      <c r="T269" s="26"/>
    </row>
    <row r="270" spans="1:20" s="14" customFormat="1" ht="24" customHeight="1">
      <c r="A270" s="184"/>
      <c r="B270" s="329"/>
      <c r="C270" s="173" t="s">
        <v>347</v>
      </c>
      <c r="D270" s="173" t="s">
        <v>383</v>
      </c>
      <c r="E270" s="173" t="s">
        <v>8</v>
      </c>
      <c r="F270" s="173" t="s">
        <v>292</v>
      </c>
      <c r="G270" s="429" t="s">
        <v>389</v>
      </c>
      <c r="H270" s="461"/>
      <c r="I270" s="26"/>
      <c r="J270" s="26"/>
      <c r="K270" s="26"/>
      <c r="L270" s="26"/>
      <c r="M270" s="26"/>
      <c r="N270" s="26"/>
      <c r="O270" s="26"/>
      <c r="P270" s="26"/>
      <c r="Q270" s="26"/>
      <c r="R270" s="26"/>
      <c r="S270" s="26"/>
      <c r="T270" s="26"/>
    </row>
    <row r="271" spans="1:20" s="14" customFormat="1">
      <c r="A271" s="113">
        <v>8.4</v>
      </c>
      <c r="B271" s="181" t="s">
        <v>177</v>
      </c>
      <c r="C271" s="416"/>
      <c r="D271" s="416"/>
      <c r="E271" s="276" t="str">
        <f>IF(D271="","",IF(D271=0,"N/A",C271/D271))</f>
        <v/>
      </c>
      <c r="F271" s="260">
        <f>IF(E271="N/A",
     "N/A",
     IF(E271="",
        0,
        ROUND(E271*5,0)
     )
)</f>
        <v>0</v>
      </c>
      <c r="G271" s="464"/>
      <c r="H271" s="462"/>
      <c r="I271" s="26"/>
      <c r="J271" s="26"/>
      <c r="K271" s="26"/>
      <c r="L271" s="26"/>
      <c r="M271" s="26"/>
      <c r="N271" s="26"/>
      <c r="O271" s="26"/>
      <c r="P271" s="26"/>
      <c r="Q271" s="26"/>
      <c r="R271" s="26"/>
      <c r="S271" s="26"/>
      <c r="T271" s="26"/>
    </row>
    <row r="272" spans="1:20" s="14" customFormat="1" ht="14.4" customHeight="1">
      <c r="A272" s="115" t="s">
        <v>303</v>
      </c>
      <c r="B272" s="448" t="s">
        <v>319</v>
      </c>
      <c r="C272" s="449"/>
      <c r="D272" s="449"/>
      <c r="E272" s="449"/>
      <c r="F272" s="449"/>
      <c r="G272" s="464"/>
      <c r="H272" s="462"/>
      <c r="I272" s="26"/>
      <c r="J272" s="26"/>
      <c r="K272" s="26"/>
      <c r="L272" s="26"/>
      <c r="M272" s="26"/>
      <c r="N272" s="26"/>
      <c r="O272" s="26"/>
      <c r="P272" s="26"/>
      <c r="Q272" s="26"/>
      <c r="R272" s="26"/>
      <c r="S272" s="26"/>
      <c r="T272" s="26"/>
    </row>
    <row r="273" spans="1:20" s="14" customFormat="1" ht="178.8" customHeight="1">
      <c r="A273" s="115"/>
      <c r="B273" s="450" t="s">
        <v>1</v>
      </c>
      <c r="C273" s="451"/>
      <c r="D273" s="451"/>
      <c r="E273" s="451"/>
      <c r="F273" s="451"/>
      <c r="G273" s="465"/>
      <c r="H273" s="463"/>
      <c r="I273" s="26"/>
      <c r="J273" s="26"/>
      <c r="K273" s="26"/>
      <c r="L273" s="26"/>
      <c r="M273" s="26"/>
      <c r="N273" s="26"/>
      <c r="O273" s="26"/>
      <c r="P273" s="26"/>
      <c r="Q273" s="26"/>
      <c r="R273" s="26"/>
      <c r="S273" s="26"/>
      <c r="T273" s="26"/>
    </row>
    <row r="274" spans="1:20" s="14" customFormat="1" ht="24" customHeight="1">
      <c r="A274" s="184"/>
      <c r="B274" s="329"/>
      <c r="C274" s="173" t="s">
        <v>388</v>
      </c>
      <c r="D274" s="173" t="s">
        <v>390</v>
      </c>
      <c r="E274" s="173" t="s">
        <v>8</v>
      </c>
      <c r="F274" s="173" t="s">
        <v>292</v>
      </c>
      <c r="G274" s="429" t="s">
        <v>391</v>
      </c>
      <c r="H274" s="461"/>
      <c r="I274" s="26"/>
      <c r="J274" s="26"/>
      <c r="K274" s="26"/>
      <c r="L274" s="26"/>
      <c r="M274" s="26"/>
      <c r="N274" s="26"/>
      <c r="O274" s="26"/>
      <c r="P274" s="26"/>
      <c r="Q274" s="26"/>
      <c r="R274" s="26"/>
      <c r="S274" s="26"/>
      <c r="T274" s="26"/>
    </row>
    <row r="275" spans="1:20" s="14" customFormat="1" ht="14.4" customHeight="1">
      <c r="A275" s="113">
        <v>8.5</v>
      </c>
      <c r="B275" s="181" t="s">
        <v>178</v>
      </c>
      <c r="C275" s="416"/>
      <c r="D275" s="416"/>
      <c r="E275" s="276" t="str">
        <f>IF(D275="","",IF(D275=0,"N/A",C275/D275))</f>
        <v/>
      </c>
      <c r="F275" s="260">
        <f>IF(E275="N/A",
     "N/A",
     IF(E275="",
        0,
        ROUND(E275*5,0)
     )
)</f>
        <v>0</v>
      </c>
      <c r="G275" s="464"/>
      <c r="H275" s="462"/>
      <c r="I275" s="26"/>
      <c r="J275" s="26"/>
      <c r="K275" s="26"/>
      <c r="L275" s="26"/>
      <c r="M275" s="26"/>
      <c r="N275" s="26"/>
      <c r="O275" s="26"/>
      <c r="P275" s="26"/>
      <c r="Q275" s="26"/>
      <c r="R275" s="26"/>
      <c r="S275" s="26"/>
      <c r="T275" s="26"/>
    </row>
    <row r="276" spans="1:20" s="14" customFormat="1" ht="14.4" customHeight="1">
      <c r="A276" s="115" t="s">
        <v>305</v>
      </c>
      <c r="B276" s="448" t="s">
        <v>319</v>
      </c>
      <c r="C276" s="449"/>
      <c r="D276" s="449"/>
      <c r="E276" s="449"/>
      <c r="F276" s="449"/>
      <c r="G276" s="464"/>
      <c r="H276" s="462"/>
      <c r="I276" s="26"/>
      <c r="J276" s="26"/>
      <c r="K276" s="26"/>
      <c r="L276" s="26"/>
      <c r="M276" s="26"/>
      <c r="N276" s="26"/>
      <c r="O276" s="26"/>
      <c r="P276" s="26"/>
      <c r="Q276" s="26"/>
      <c r="R276" s="26"/>
      <c r="S276" s="26"/>
      <c r="T276" s="26"/>
    </row>
    <row r="277" spans="1:20" s="14" customFormat="1" ht="124.95" customHeight="1">
      <c r="A277" s="115"/>
      <c r="B277" s="450" t="s">
        <v>1</v>
      </c>
      <c r="C277" s="451"/>
      <c r="D277" s="451"/>
      <c r="E277" s="451"/>
      <c r="F277" s="451"/>
      <c r="G277" s="465"/>
      <c r="H277" s="463"/>
      <c r="I277" s="26"/>
      <c r="J277" s="26"/>
      <c r="K277" s="26"/>
      <c r="L277" s="26"/>
      <c r="M277" s="26"/>
      <c r="N277" s="26"/>
      <c r="O277" s="26"/>
      <c r="P277" s="26"/>
      <c r="Q277" s="26"/>
      <c r="R277" s="26"/>
      <c r="S277" s="26"/>
      <c r="T277" s="26"/>
    </row>
    <row r="278" spans="1:20" s="14" customFormat="1" ht="24" customHeight="1">
      <c r="A278" s="177"/>
      <c r="B278" s="329"/>
      <c r="C278" s="173" t="s">
        <v>294</v>
      </c>
      <c r="D278" s="173" t="s">
        <v>352</v>
      </c>
      <c r="E278" s="173" t="s">
        <v>8</v>
      </c>
      <c r="F278" s="173" t="s">
        <v>292</v>
      </c>
      <c r="G278" s="429" t="s">
        <v>396</v>
      </c>
      <c r="H278" s="461"/>
      <c r="I278" s="26"/>
      <c r="J278" s="26"/>
      <c r="K278" s="26"/>
      <c r="L278" s="26"/>
      <c r="M278" s="26"/>
      <c r="N278" s="26"/>
      <c r="O278" s="26"/>
      <c r="P278" s="26"/>
      <c r="Q278" s="26"/>
      <c r="R278" s="26"/>
      <c r="S278" s="26"/>
      <c r="T278" s="26"/>
    </row>
    <row r="279" spans="1:20" s="14" customFormat="1" ht="14.4" customHeight="1">
      <c r="A279" s="117" t="s">
        <v>209</v>
      </c>
      <c r="B279" s="118" t="s">
        <v>179</v>
      </c>
      <c r="C279" s="416"/>
      <c r="D279" s="384" t="str">
        <f>IF(AND(OR('Information Page'!D10=0,'Information Page'!D10=""),OR('Information Page'!D11=0,'Information Page'!D11="")),"N/A",'Information Page'!D12)</f>
        <v>N/A</v>
      </c>
      <c r="E279" s="405" t="str">
        <f>IF(D279="N/A","N/A",C279/D279)</f>
        <v>N/A</v>
      </c>
      <c r="F279" s="77" t="str">
        <f>IF(E279="N/A",
     "N/A",
     IF(E279="",
        0,
        ROUND(E279*5,0)
     )
)</f>
        <v>N/A</v>
      </c>
      <c r="G279" s="430"/>
      <c r="H279" s="462"/>
      <c r="I279" s="26"/>
      <c r="J279" s="26"/>
      <c r="K279" s="26"/>
      <c r="L279" s="26"/>
      <c r="M279" s="26"/>
      <c r="N279" s="26"/>
      <c r="O279" s="26"/>
      <c r="P279" s="26"/>
      <c r="Q279" s="26"/>
      <c r="R279" s="26"/>
      <c r="S279" s="26"/>
      <c r="T279" s="26"/>
    </row>
    <row r="280" spans="1:20" s="14" customFormat="1" ht="14.4" customHeight="1">
      <c r="A280" s="115" t="s">
        <v>304</v>
      </c>
      <c r="B280" s="448" t="s">
        <v>320</v>
      </c>
      <c r="C280" s="449"/>
      <c r="D280" s="449"/>
      <c r="E280" s="449"/>
      <c r="F280" s="449"/>
      <c r="G280" s="430"/>
      <c r="H280" s="462"/>
      <c r="I280" s="26"/>
      <c r="J280" s="26"/>
      <c r="K280" s="26"/>
      <c r="L280" s="26"/>
      <c r="M280" s="26"/>
      <c r="N280" s="26"/>
      <c r="O280" s="26"/>
      <c r="P280" s="26"/>
      <c r="Q280" s="26"/>
      <c r="R280" s="26"/>
      <c r="S280" s="26"/>
      <c r="T280" s="26"/>
    </row>
    <row r="281" spans="1:20" s="14" customFormat="1" ht="183" customHeight="1">
      <c r="A281" s="115"/>
      <c r="B281" s="450" t="s">
        <v>1</v>
      </c>
      <c r="C281" s="451"/>
      <c r="D281" s="451"/>
      <c r="E281" s="451"/>
      <c r="F281" s="451"/>
      <c r="G281" s="431"/>
      <c r="H281" s="463"/>
      <c r="I281" s="26"/>
      <c r="J281" s="26"/>
      <c r="K281" s="26"/>
      <c r="L281" s="26"/>
      <c r="M281" s="26"/>
      <c r="N281" s="26"/>
      <c r="O281" s="26"/>
      <c r="P281" s="26"/>
      <c r="Q281" s="26"/>
      <c r="R281" s="26"/>
      <c r="S281" s="26"/>
      <c r="T281" s="26"/>
    </row>
    <row r="282" spans="1:20" s="14" customFormat="1" ht="14.4" customHeight="1">
      <c r="A282" s="133"/>
      <c r="B282" s="195"/>
      <c r="C282" s="196"/>
      <c r="D282" s="195"/>
      <c r="E282" s="198"/>
      <c r="F282" s="198"/>
      <c r="G282" s="199"/>
      <c r="H282" s="70"/>
      <c r="I282" s="26"/>
      <c r="J282" s="26"/>
      <c r="K282" s="26"/>
      <c r="L282" s="26"/>
      <c r="M282" s="26"/>
      <c r="N282" s="26"/>
      <c r="O282" s="26"/>
      <c r="P282" s="26"/>
      <c r="Q282" s="26"/>
      <c r="R282" s="26"/>
      <c r="S282" s="26"/>
      <c r="T282" s="26"/>
    </row>
    <row r="283" spans="1:20" s="14" customFormat="1">
      <c r="A283"/>
      <c r="B283" s="138" t="s">
        <v>66</v>
      </c>
      <c r="C283"/>
      <c r="D283" s="139">
        <v>30</v>
      </c>
      <c r="E283" s="1"/>
      <c r="F283" s="1"/>
      <c r="G283" s="167"/>
      <c r="H283" s="70"/>
      <c r="I283" s="26"/>
      <c r="J283" s="26"/>
      <c r="K283" s="26"/>
      <c r="L283" s="26"/>
      <c r="M283" s="26"/>
      <c r="N283" s="26"/>
      <c r="O283" s="26"/>
      <c r="P283" s="26"/>
      <c r="Q283" s="26"/>
      <c r="R283" s="26"/>
      <c r="S283" s="26"/>
      <c r="T283" s="26"/>
    </row>
    <row r="284" spans="1:20" s="14" customFormat="1" ht="15.6" customHeight="1">
      <c r="A284"/>
      <c r="B284" s="141" t="s">
        <v>9</v>
      </c>
      <c r="C284"/>
      <c r="D284" s="103">
        <f>30 - (COUNTIF(F258:F279,"N/A")*5)</f>
        <v>20</v>
      </c>
      <c r="E284" s="162"/>
      <c r="F284" s="162"/>
      <c r="G284" s="167"/>
      <c r="H284" s="70"/>
      <c r="I284" s="26"/>
      <c r="J284" s="26"/>
      <c r="K284" s="26"/>
      <c r="L284" s="26"/>
      <c r="M284" s="26"/>
      <c r="N284" s="26"/>
      <c r="O284" s="26"/>
      <c r="P284" s="26"/>
      <c r="Q284" s="26"/>
      <c r="R284" s="26"/>
      <c r="S284" s="26"/>
      <c r="T284" s="26"/>
    </row>
    <row r="285" spans="1:20" s="14" customFormat="1" ht="14.4" customHeight="1">
      <c r="A285"/>
      <c r="B285" s="141" t="s">
        <v>67</v>
      </c>
      <c r="C285"/>
      <c r="D285" s="103" cm="1">
        <f t="array" ref="D285">SUMPRODUCT(IFERROR(CEILING(F258:F279,1),0))</f>
        <v>0</v>
      </c>
      <c r="E285" s="166"/>
      <c r="F285" s="163"/>
      <c r="G285" s="167"/>
      <c r="H285" s="70"/>
      <c r="I285" s="26"/>
      <c r="J285" s="26"/>
      <c r="K285" s="26"/>
      <c r="L285" s="26"/>
      <c r="M285" s="26"/>
      <c r="N285" s="26"/>
      <c r="O285" s="26"/>
      <c r="P285" s="26"/>
      <c r="Q285" s="26"/>
      <c r="R285" s="26"/>
      <c r="S285" s="26"/>
      <c r="T285" s="26"/>
    </row>
    <row r="286" spans="1:20" s="14" customFormat="1" ht="14.4" customHeight="1">
      <c r="A286"/>
      <c r="B286" s="142" t="s">
        <v>68</v>
      </c>
      <c r="C286"/>
      <c r="D286" s="102">
        <f>D285/D284</f>
        <v>0</v>
      </c>
      <c r="E286" s="168"/>
      <c r="F286" s="168"/>
      <c r="G286" s="167" t="s">
        <v>32</v>
      </c>
      <c r="H286" s="70"/>
      <c r="I286" s="26"/>
      <c r="J286" s="26"/>
      <c r="K286" s="26"/>
      <c r="L286" s="26"/>
      <c r="M286" s="26"/>
      <c r="N286" s="26"/>
      <c r="O286" s="26"/>
      <c r="P286" s="26"/>
      <c r="Q286" s="26"/>
      <c r="R286" s="26"/>
      <c r="S286" s="26"/>
      <c r="T286" s="26"/>
    </row>
    <row r="287" spans="1:20" s="14" customFormat="1">
      <c r="A287" s="168"/>
      <c r="B287" s="191"/>
      <c r="C287" s="191"/>
      <c r="D287" s="170"/>
      <c r="E287" s="169"/>
      <c r="F287" s="170"/>
      <c r="G287" s="167"/>
      <c r="H287" s="70"/>
      <c r="I287" s="26"/>
      <c r="J287" s="26"/>
      <c r="K287" s="26"/>
      <c r="L287" s="26"/>
      <c r="M287" s="26"/>
      <c r="N287" s="26"/>
      <c r="O287" s="26"/>
      <c r="P287" s="26"/>
      <c r="Q287" s="26"/>
      <c r="R287" s="26"/>
      <c r="S287" s="26"/>
      <c r="T287" s="26"/>
    </row>
    <row r="288" spans="1:20" s="14" customFormat="1" ht="19.8">
      <c r="A288" s="106" t="s">
        <v>53</v>
      </c>
      <c r="B288" s="106"/>
      <c r="C288" s="106"/>
      <c r="D288" s="106"/>
      <c r="E288" s="106"/>
      <c r="F288" s="106"/>
      <c r="G288" s="108"/>
      <c r="H288" s="100"/>
      <c r="I288" s="26"/>
      <c r="J288" s="26"/>
      <c r="K288" s="26"/>
      <c r="L288" s="26"/>
      <c r="M288" s="26"/>
      <c r="N288" s="26"/>
      <c r="O288" s="26"/>
      <c r="P288" s="26"/>
      <c r="Q288" s="26"/>
      <c r="R288" s="26"/>
      <c r="S288" s="26"/>
      <c r="T288" s="26"/>
    </row>
    <row r="289" spans="1:20" s="20" customFormat="1" ht="20.399999999999999" thickTop="1">
      <c r="A289" s="208" t="s">
        <v>180</v>
      </c>
      <c r="B289" s="209"/>
      <c r="C289" s="209"/>
      <c r="D289" s="209"/>
      <c r="E289" s="209"/>
      <c r="F289" s="209"/>
      <c r="G289" s="210"/>
      <c r="H289" s="72"/>
      <c r="I289" s="71"/>
      <c r="J289" s="71"/>
      <c r="K289" s="71"/>
      <c r="L289" s="71"/>
      <c r="M289" s="71"/>
      <c r="N289" s="71"/>
      <c r="O289" s="71"/>
      <c r="P289" s="71"/>
      <c r="Q289" s="71"/>
      <c r="R289" s="71"/>
      <c r="S289" s="71"/>
      <c r="T289" s="71"/>
    </row>
    <row r="290" spans="1:20" s="14" customFormat="1" ht="24">
      <c r="A290" s="144"/>
      <c r="B290" s="318" t="s">
        <v>4</v>
      </c>
      <c r="C290" s="319"/>
      <c r="D290" s="319"/>
      <c r="E290" s="110" t="s">
        <v>362</v>
      </c>
      <c r="F290" s="110" t="s">
        <v>346</v>
      </c>
      <c r="G290" s="111" t="s">
        <v>5</v>
      </c>
      <c r="H290" s="104" t="s">
        <v>141</v>
      </c>
      <c r="I290" s="26"/>
      <c r="J290" s="26"/>
      <c r="K290" s="26"/>
      <c r="L290" s="26"/>
      <c r="M290" s="26"/>
      <c r="N290" s="26"/>
      <c r="O290" s="26"/>
      <c r="P290" s="26"/>
      <c r="Q290" s="26"/>
      <c r="R290" s="26"/>
      <c r="S290" s="26"/>
      <c r="T290" s="26"/>
    </row>
    <row r="291" spans="1:20" s="14" customFormat="1" ht="14.4" customHeight="1">
      <c r="A291" s="211">
        <v>9.1</v>
      </c>
      <c r="B291" s="441" t="s">
        <v>181</v>
      </c>
      <c r="C291" s="442"/>
      <c r="D291" s="443"/>
      <c r="E291" s="419"/>
      <c r="F291" s="260">
        <f>IF(E291="N/A","N/A",IF(E291="yes",5,0))</f>
        <v>0</v>
      </c>
      <c r="G291" s="429" t="s">
        <v>394</v>
      </c>
      <c r="H291" s="458"/>
      <c r="I291" s="26"/>
      <c r="J291" s="26"/>
      <c r="K291" s="26"/>
      <c r="L291" s="26"/>
      <c r="M291" s="26"/>
      <c r="N291" s="26"/>
      <c r="O291" s="26"/>
      <c r="P291" s="26"/>
      <c r="Q291" s="26"/>
      <c r="R291" s="26"/>
      <c r="S291" s="26"/>
      <c r="T291" s="26"/>
    </row>
    <row r="292" spans="1:20" s="14" customFormat="1" ht="15.6">
      <c r="A292" s="115" t="s">
        <v>303</v>
      </c>
      <c r="B292" s="448" t="s">
        <v>319</v>
      </c>
      <c r="C292" s="449"/>
      <c r="D292" s="449"/>
      <c r="E292" s="449"/>
      <c r="F292" s="449"/>
      <c r="G292" s="430"/>
      <c r="H292" s="459"/>
      <c r="I292" s="26"/>
      <c r="J292" s="26"/>
      <c r="K292" s="26"/>
      <c r="L292" s="26"/>
      <c r="M292" s="26"/>
      <c r="N292" s="26"/>
      <c r="O292" s="26"/>
      <c r="P292" s="26"/>
      <c r="Q292" s="26"/>
      <c r="R292" s="26"/>
      <c r="S292" s="26"/>
      <c r="T292" s="26"/>
    </row>
    <row r="293" spans="1:20" s="14" customFormat="1" ht="172.8" customHeight="1">
      <c r="A293" s="115"/>
      <c r="B293" s="450" t="s">
        <v>1</v>
      </c>
      <c r="C293" s="451"/>
      <c r="D293" s="451"/>
      <c r="E293" s="451"/>
      <c r="F293" s="451"/>
      <c r="G293" s="431"/>
      <c r="H293" s="460"/>
      <c r="I293" s="26"/>
      <c r="J293" s="26"/>
      <c r="K293" s="26"/>
      <c r="L293" s="26"/>
      <c r="M293" s="26"/>
      <c r="N293" s="26"/>
      <c r="O293" s="26"/>
      <c r="P293" s="26"/>
      <c r="Q293" s="26"/>
      <c r="R293" s="26"/>
      <c r="S293" s="26"/>
      <c r="T293" s="26"/>
    </row>
    <row r="294" spans="1:20" s="14" customFormat="1" ht="24" customHeight="1">
      <c r="A294" s="184"/>
      <c r="B294" s="329"/>
      <c r="C294" s="330"/>
      <c r="D294" s="330"/>
      <c r="E294" s="110" t="s">
        <v>362</v>
      </c>
      <c r="F294" s="173" t="s">
        <v>293</v>
      </c>
      <c r="G294" s="429" t="s">
        <v>430</v>
      </c>
      <c r="H294" s="517"/>
      <c r="I294" s="26"/>
      <c r="J294" s="26"/>
      <c r="K294" s="26"/>
      <c r="L294" s="26"/>
      <c r="M294" s="26"/>
      <c r="N294" s="26"/>
      <c r="O294" s="26"/>
      <c r="P294" s="26"/>
      <c r="Q294" s="26"/>
      <c r="R294" s="26"/>
      <c r="S294" s="26"/>
      <c r="T294" s="26"/>
    </row>
    <row r="295" spans="1:20" s="14" customFormat="1">
      <c r="A295" s="113">
        <v>9.1999999999999993</v>
      </c>
      <c r="B295" s="332" t="s">
        <v>392</v>
      </c>
      <c r="C295" s="333"/>
      <c r="D295" s="334"/>
      <c r="E295" s="419"/>
      <c r="F295" s="381">
        <f>IF(OR(E295="N/A",F291="N/A"),"N/A",IF(E295="yes",5,0))</f>
        <v>0</v>
      </c>
      <c r="G295" s="430"/>
      <c r="H295" s="459"/>
      <c r="I295" s="26"/>
      <c r="J295" s="26"/>
      <c r="K295" s="26"/>
      <c r="L295" s="26"/>
      <c r="M295" s="26"/>
      <c r="N295" s="26"/>
      <c r="O295" s="26"/>
      <c r="P295" s="26"/>
      <c r="Q295" s="26"/>
      <c r="R295" s="26"/>
      <c r="S295" s="26"/>
      <c r="T295" s="26"/>
    </row>
    <row r="296" spans="1:20" s="14" customFormat="1" ht="15.6">
      <c r="A296" s="119" t="s">
        <v>303</v>
      </c>
      <c r="B296" s="448" t="s">
        <v>320</v>
      </c>
      <c r="C296" s="449"/>
      <c r="D296" s="449"/>
      <c r="E296" s="449"/>
      <c r="F296" s="449"/>
      <c r="G296" s="430"/>
      <c r="H296" s="459"/>
      <c r="I296" s="26"/>
      <c r="J296" s="26"/>
      <c r="K296" s="26"/>
      <c r="L296" s="26"/>
      <c r="M296" s="26"/>
      <c r="N296" s="26"/>
      <c r="O296" s="26"/>
      <c r="P296" s="26"/>
      <c r="Q296" s="26"/>
      <c r="R296" s="26"/>
      <c r="S296" s="26"/>
      <c r="T296" s="26"/>
    </row>
    <row r="297" spans="1:20" s="14" customFormat="1" ht="286.2" customHeight="1">
      <c r="A297" s="179"/>
      <c r="B297" s="445" t="s">
        <v>1</v>
      </c>
      <c r="C297" s="446"/>
      <c r="D297" s="446"/>
      <c r="E297" s="446"/>
      <c r="F297" s="447"/>
      <c r="G297" s="431"/>
      <c r="H297" s="460"/>
      <c r="I297" s="26"/>
      <c r="J297" s="26"/>
      <c r="K297" s="26"/>
      <c r="L297" s="26"/>
      <c r="M297" s="26"/>
      <c r="N297" s="26"/>
      <c r="O297" s="26"/>
      <c r="P297" s="26"/>
      <c r="Q297" s="26"/>
      <c r="R297" s="26"/>
      <c r="S297" s="26"/>
      <c r="T297" s="26"/>
    </row>
    <row r="298" spans="1:20" s="14" customFormat="1" ht="24" customHeight="1">
      <c r="A298" s="182"/>
      <c r="B298" s="329"/>
      <c r="C298" s="330"/>
      <c r="D298" s="330"/>
      <c r="E298" s="110" t="s">
        <v>362</v>
      </c>
      <c r="F298" s="173" t="s">
        <v>293</v>
      </c>
      <c r="G298" s="429" t="s">
        <v>431</v>
      </c>
      <c r="H298" s="458"/>
      <c r="I298" s="26"/>
      <c r="J298" s="26"/>
      <c r="K298" s="26"/>
      <c r="L298" s="26"/>
      <c r="M298" s="26"/>
      <c r="N298" s="26"/>
      <c r="O298" s="26"/>
      <c r="P298" s="26"/>
      <c r="Q298" s="26"/>
      <c r="R298" s="26"/>
      <c r="S298" s="26"/>
      <c r="T298" s="26"/>
    </row>
    <row r="299" spans="1:20" s="14" customFormat="1" ht="14.4" customHeight="1">
      <c r="A299" s="113">
        <v>9.3000000000000007</v>
      </c>
      <c r="B299" s="118" t="s">
        <v>182</v>
      </c>
      <c r="C299" s="327"/>
      <c r="D299" s="327"/>
      <c r="E299" s="419"/>
      <c r="F299" s="381">
        <f>IF(OR(E299="N/A",F291="N/A"),"N/A",IF(E299="yes",5,0))</f>
        <v>0</v>
      </c>
      <c r="G299" s="430"/>
      <c r="H299" s="433"/>
      <c r="I299" s="26" t="s">
        <v>32</v>
      </c>
      <c r="J299" s="26"/>
      <c r="K299" s="26"/>
      <c r="L299" s="26"/>
      <c r="M299" s="26"/>
      <c r="N299" s="26"/>
      <c r="O299" s="26"/>
      <c r="P299" s="26"/>
      <c r="Q299" s="26"/>
      <c r="R299" s="26"/>
      <c r="S299" s="26"/>
      <c r="T299" s="26"/>
    </row>
    <row r="300" spans="1:20" s="14" customFormat="1" ht="15.6">
      <c r="A300" s="115" t="s">
        <v>303</v>
      </c>
      <c r="B300" s="448" t="s">
        <v>319</v>
      </c>
      <c r="C300" s="449"/>
      <c r="D300" s="449"/>
      <c r="E300" s="449"/>
      <c r="F300" s="449"/>
      <c r="G300" s="430"/>
      <c r="H300" s="433"/>
      <c r="I300" s="26"/>
      <c r="J300" s="26"/>
      <c r="K300" s="26"/>
      <c r="L300" s="26"/>
      <c r="M300" s="26"/>
      <c r="N300" s="26"/>
      <c r="O300" s="26"/>
      <c r="P300" s="26"/>
      <c r="Q300" s="26"/>
      <c r="R300" s="26"/>
      <c r="S300" s="26"/>
      <c r="T300" s="26"/>
    </row>
    <row r="301" spans="1:20" s="14" customFormat="1" ht="124.95" customHeight="1">
      <c r="A301" s="115"/>
      <c r="B301" s="450" t="s">
        <v>1</v>
      </c>
      <c r="C301" s="451"/>
      <c r="D301" s="451"/>
      <c r="E301" s="451"/>
      <c r="F301" s="451"/>
      <c r="G301" s="431"/>
      <c r="H301" s="434"/>
      <c r="I301" s="26"/>
      <c r="J301" s="26"/>
      <c r="K301" s="26"/>
      <c r="L301" s="26"/>
      <c r="M301" s="26"/>
      <c r="N301" s="26"/>
      <c r="O301" s="26"/>
      <c r="P301" s="26"/>
      <c r="Q301" s="26"/>
      <c r="R301" s="26"/>
      <c r="S301" s="26"/>
      <c r="T301" s="26"/>
    </row>
    <row r="302" spans="1:20" s="14" customFormat="1" ht="24" customHeight="1">
      <c r="A302" s="182"/>
      <c r="B302" s="330"/>
      <c r="C302" s="390"/>
      <c r="D302" s="390"/>
      <c r="E302" s="391"/>
      <c r="F302" s="387" t="s">
        <v>395</v>
      </c>
      <c r="G302" s="429" t="s">
        <v>521</v>
      </c>
      <c r="H302" s="458"/>
      <c r="I302" s="26"/>
      <c r="J302" s="26"/>
      <c r="K302" s="26"/>
      <c r="L302" s="26"/>
      <c r="M302" s="26"/>
      <c r="N302" s="26"/>
      <c r="O302" s="26"/>
      <c r="P302" s="26"/>
      <c r="Q302" s="26"/>
      <c r="R302" s="26"/>
      <c r="S302" s="26"/>
      <c r="T302" s="26"/>
    </row>
    <row r="303" spans="1:20" s="14" customFormat="1" ht="14.4" customHeight="1">
      <c r="A303" s="386"/>
      <c r="B303" s="388"/>
      <c r="C303" s="389"/>
      <c r="D303" s="389"/>
      <c r="E303" s="392"/>
      <c r="F303" s="421"/>
      <c r="G303" s="430"/>
      <c r="H303" s="471"/>
      <c r="I303" s="26"/>
      <c r="J303" s="26"/>
      <c r="K303" s="26"/>
      <c r="L303" s="26"/>
      <c r="M303" s="26"/>
      <c r="N303" s="26"/>
      <c r="O303" s="26"/>
      <c r="P303" s="26"/>
      <c r="Q303" s="26"/>
      <c r="R303" s="26"/>
      <c r="S303" s="26"/>
      <c r="T303" s="26"/>
    </row>
    <row r="304" spans="1:20" s="14" customFormat="1" ht="24" customHeight="1">
      <c r="A304" s="147">
        <v>9.4</v>
      </c>
      <c r="B304" s="336" t="s">
        <v>183</v>
      </c>
      <c r="C304" s="110" t="s">
        <v>294</v>
      </c>
      <c r="D304" s="110" t="s">
        <v>352</v>
      </c>
      <c r="E304" s="110" t="s">
        <v>8</v>
      </c>
      <c r="F304" s="173" t="s">
        <v>293</v>
      </c>
      <c r="G304" s="430"/>
      <c r="H304" s="471"/>
      <c r="I304" s="26"/>
      <c r="J304" s="26"/>
      <c r="K304" s="26"/>
      <c r="L304" s="26"/>
      <c r="M304" s="26"/>
      <c r="N304" s="26"/>
      <c r="O304" s="26"/>
      <c r="P304" s="26"/>
      <c r="Q304" s="26"/>
      <c r="R304" s="26"/>
      <c r="S304" s="26"/>
      <c r="T304" s="26"/>
    </row>
    <row r="305" spans="1:20" s="14" customFormat="1" ht="14.4" customHeight="1">
      <c r="A305" s="393"/>
      <c r="B305" s="328"/>
      <c r="C305" s="422"/>
      <c r="D305" s="381" t="str">
        <f>IF(AND(OR('Information Page'!D10=0,'Information Page'!D10=""),OR('Information Page'!D11=0,'Information Page'!D11="")),"N/A",'Information Page'!D12)</f>
        <v>N/A</v>
      </c>
      <c r="E305" s="405" t="str">
        <f>IF(D305="N/A","N/A",C305/D305)</f>
        <v>N/A</v>
      </c>
      <c r="F305" s="77" t="str">
        <f>IF(OR(E305="N/A",F291="N/A"),"N/A",
   IF(F303="yes",5,
      IF(F303="no",0,
         IF(E305&gt;=0.8,5,0)
      )
   )
)</f>
        <v>N/A</v>
      </c>
      <c r="G305" s="430"/>
      <c r="H305" s="433"/>
      <c r="I305" s="26" t="s">
        <v>32</v>
      </c>
      <c r="J305" s="26"/>
      <c r="K305" s="26"/>
      <c r="L305" s="26"/>
      <c r="M305" s="26"/>
      <c r="N305" s="26"/>
      <c r="O305" s="26"/>
      <c r="P305" s="26"/>
      <c r="Q305" s="26"/>
      <c r="R305" s="26"/>
      <c r="S305" s="26"/>
      <c r="T305" s="26"/>
    </row>
    <row r="306" spans="1:20" s="14" customFormat="1" ht="15.6">
      <c r="A306" s="115" t="s">
        <v>393</v>
      </c>
      <c r="B306" s="448" t="s">
        <v>319</v>
      </c>
      <c r="C306" s="449"/>
      <c r="D306" s="449"/>
      <c r="E306" s="449"/>
      <c r="F306" s="449"/>
      <c r="G306" s="430"/>
      <c r="H306" s="433"/>
      <c r="I306" s="26"/>
      <c r="J306" s="26"/>
      <c r="K306" s="26"/>
      <c r="L306" s="26"/>
      <c r="M306" s="26"/>
      <c r="N306" s="26"/>
      <c r="O306" s="26"/>
      <c r="P306" s="26"/>
      <c r="Q306" s="26"/>
      <c r="R306" s="26"/>
      <c r="S306" s="26"/>
      <c r="T306" s="26"/>
    </row>
    <row r="307" spans="1:20" s="14" customFormat="1" ht="124.95" customHeight="1">
      <c r="A307" s="115"/>
      <c r="B307" s="450" t="s">
        <v>1</v>
      </c>
      <c r="C307" s="451"/>
      <c r="D307" s="451"/>
      <c r="E307" s="451"/>
      <c r="F307" s="451"/>
      <c r="G307" s="431"/>
      <c r="H307" s="434"/>
      <c r="I307" s="26"/>
      <c r="J307" s="26"/>
      <c r="K307" s="26"/>
      <c r="L307" s="26"/>
      <c r="M307" s="26"/>
      <c r="N307" s="26"/>
      <c r="O307" s="26"/>
      <c r="P307" s="26"/>
      <c r="Q307" s="26"/>
      <c r="R307" s="26"/>
      <c r="S307" s="26"/>
      <c r="T307" s="26"/>
    </row>
    <row r="308" spans="1:20" s="14" customFormat="1" ht="24" customHeight="1">
      <c r="A308" s="212">
        <v>9.5</v>
      </c>
      <c r="B308" s="438" t="s">
        <v>490</v>
      </c>
      <c r="C308" s="439"/>
      <c r="D308" s="440"/>
      <c r="E308" s="110" t="s">
        <v>362</v>
      </c>
      <c r="F308" s="173" t="s">
        <v>293</v>
      </c>
      <c r="G308" s="429" t="s">
        <v>432</v>
      </c>
      <c r="H308" s="458"/>
      <c r="I308" s="26"/>
      <c r="J308" s="26"/>
      <c r="K308" s="26"/>
      <c r="L308" s="26"/>
      <c r="M308" s="26"/>
      <c r="N308" s="26"/>
      <c r="O308" s="26"/>
      <c r="P308" s="26"/>
      <c r="Q308" s="26"/>
      <c r="R308" s="26"/>
      <c r="S308" s="26"/>
      <c r="T308" s="26"/>
    </row>
    <row r="309" spans="1:20" s="14" customFormat="1" ht="14.4" customHeight="1">
      <c r="A309" s="127"/>
      <c r="B309" s="385" t="s">
        <v>491</v>
      </c>
      <c r="C309" s="338"/>
      <c r="D309" s="339"/>
      <c r="E309" s="419"/>
      <c r="F309" s="381">
        <f>IF(OR(E309="N/A",F291="N/A"),"N/A",IF(E309="yes",5,0))</f>
        <v>0</v>
      </c>
      <c r="G309" s="430"/>
      <c r="H309" s="433"/>
      <c r="I309" s="26"/>
      <c r="J309" s="26"/>
      <c r="K309" s="26"/>
      <c r="L309" s="26"/>
      <c r="M309" s="26"/>
      <c r="N309" s="26"/>
      <c r="O309" s="26"/>
      <c r="P309" s="26"/>
      <c r="Q309" s="26"/>
      <c r="R309" s="26"/>
      <c r="S309" s="26"/>
      <c r="T309" s="26"/>
    </row>
    <row r="310" spans="1:20" s="14" customFormat="1" ht="15.6">
      <c r="A310" s="115" t="s">
        <v>303</v>
      </c>
      <c r="B310" s="448" t="s">
        <v>319</v>
      </c>
      <c r="C310" s="449"/>
      <c r="D310" s="449"/>
      <c r="E310" s="449"/>
      <c r="F310" s="449"/>
      <c r="G310" s="430"/>
      <c r="H310" s="433"/>
      <c r="I310" s="26"/>
      <c r="J310" s="26"/>
      <c r="K310" s="26"/>
      <c r="L310" s="26"/>
      <c r="M310" s="26"/>
      <c r="N310" s="26"/>
      <c r="O310" s="26"/>
      <c r="P310" s="26"/>
      <c r="Q310" s="26"/>
      <c r="R310" s="26"/>
      <c r="S310" s="26"/>
      <c r="T310" s="26"/>
    </row>
    <row r="311" spans="1:20" s="14" customFormat="1" ht="124.2" customHeight="1">
      <c r="A311" s="115"/>
      <c r="B311" s="450" t="s">
        <v>1</v>
      </c>
      <c r="C311" s="451"/>
      <c r="D311" s="451"/>
      <c r="E311" s="451"/>
      <c r="F311" s="451"/>
      <c r="G311" s="431"/>
      <c r="H311" s="434"/>
      <c r="I311" s="26"/>
      <c r="J311" s="26"/>
      <c r="K311" s="26"/>
      <c r="L311" s="26"/>
      <c r="M311" s="26"/>
      <c r="N311" s="26"/>
      <c r="O311" s="26"/>
      <c r="P311" s="26"/>
      <c r="Q311" s="26"/>
      <c r="R311" s="26"/>
      <c r="S311" s="26"/>
      <c r="T311" s="26"/>
    </row>
    <row r="312" spans="1:20" s="14" customFormat="1" ht="28.8" customHeight="1">
      <c r="A312" s="184"/>
      <c r="B312" s="425"/>
      <c r="C312" s="426"/>
      <c r="D312" s="426"/>
      <c r="E312" s="426"/>
      <c r="F312" s="126" t="s">
        <v>523</v>
      </c>
      <c r="G312" s="429" t="s">
        <v>522</v>
      </c>
      <c r="H312" s="432"/>
      <c r="I312" s="26"/>
      <c r="J312" s="26"/>
      <c r="K312" s="26"/>
      <c r="L312" s="26"/>
      <c r="M312" s="26"/>
      <c r="N312" s="26"/>
      <c r="O312" s="26"/>
      <c r="P312" s="26"/>
      <c r="Q312" s="26"/>
      <c r="R312" s="26"/>
      <c r="S312" s="26"/>
      <c r="T312" s="26"/>
    </row>
    <row r="313" spans="1:20" s="14" customFormat="1" ht="14.4" customHeight="1">
      <c r="A313" s="428"/>
      <c r="B313" s="284"/>
      <c r="C313" s="427"/>
      <c r="D313" s="427"/>
      <c r="E313" s="427"/>
      <c r="F313" s="21"/>
      <c r="G313" s="430"/>
      <c r="H313" s="433"/>
      <c r="I313" s="26"/>
      <c r="J313" s="26"/>
      <c r="K313" s="26"/>
      <c r="L313" s="26"/>
      <c r="M313" s="26"/>
      <c r="N313" s="26"/>
      <c r="O313" s="26"/>
      <c r="P313" s="26"/>
      <c r="Q313" s="26"/>
      <c r="R313" s="26"/>
      <c r="S313" s="26"/>
      <c r="T313" s="26"/>
    </row>
    <row r="314" spans="1:20" s="14" customFormat="1" ht="24" customHeight="1">
      <c r="A314" s="424">
        <v>9.6</v>
      </c>
      <c r="B314" s="423" t="s">
        <v>184</v>
      </c>
      <c r="C314" s="110" t="s">
        <v>294</v>
      </c>
      <c r="D314" s="110" t="s">
        <v>352</v>
      </c>
      <c r="E314" s="110" t="s">
        <v>8</v>
      </c>
      <c r="F314" s="110" t="s">
        <v>293</v>
      </c>
      <c r="G314" s="430"/>
      <c r="H314" s="433"/>
      <c r="I314" s="26"/>
      <c r="J314" s="26"/>
      <c r="K314" s="26"/>
      <c r="L314" s="26"/>
      <c r="M314" s="26"/>
      <c r="N314" s="26"/>
      <c r="O314" s="26"/>
      <c r="P314" s="26"/>
      <c r="Q314" s="26"/>
      <c r="R314" s="26"/>
      <c r="S314" s="26"/>
      <c r="T314" s="26"/>
    </row>
    <row r="315" spans="1:20" s="14" customFormat="1" ht="14.4" customHeight="1">
      <c r="A315" s="127"/>
      <c r="B315" s="118"/>
      <c r="C315" s="419"/>
      <c r="D315" s="381" t="str">
        <f>IF(AND(OR('Information Page'!D10=0,'Information Page'!D10=""),OR('Information Page'!D11=0,'Information Page'!D11="")),"N/A",'Information Page'!D12)</f>
        <v>N/A</v>
      </c>
      <c r="E315" s="375" t="str">
        <f>IF(D315="N/A","N/A",C315/D315)</f>
        <v>N/A</v>
      </c>
      <c r="F315" s="381" t="str">
        <f>IF(OR(E305="N/A",F291="N/A",F313="No"),"N/A",IF(E305&gt;=0.8,5,0))</f>
        <v>N/A</v>
      </c>
      <c r="G315" s="430"/>
      <c r="H315" s="433"/>
      <c r="I315" s="26"/>
      <c r="J315" s="26"/>
      <c r="K315" s="26"/>
      <c r="L315" s="26"/>
      <c r="M315" s="26"/>
      <c r="N315" s="26"/>
      <c r="O315" s="26"/>
      <c r="P315" s="26"/>
      <c r="Q315" s="26"/>
      <c r="R315" s="26"/>
      <c r="S315" s="26"/>
      <c r="T315" s="26"/>
    </row>
    <row r="316" spans="1:20" s="14" customFormat="1" ht="15.6">
      <c r="A316" s="115" t="s">
        <v>304</v>
      </c>
      <c r="B316" s="448" t="s">
        <v>319</v>
      </c>
      <c r="C316" s="449"/>
      <c r="D316" s="449"/>
      <c r="E316" s="449"/>
      <c r="F316" s="449"/>
      <c r="G316" s="430"/>
      <c r="H316" s="433"/>
      <c r="I316" s="26"/>
      <c r="J316" s="26"/>
      <c r="K316" s="26"/>
      <c r="L316" s="26"/>
      <c r="M316" s="26"/>
      <c r="N316" s="26"/>
      <c r="O316" s="26"/>
      <c r="P316" s="26"/>
      <c r="Q316" s="26"/>
      <c r="R316" s="26"/>
      <c r="S316" s="26"/>
      <c r="T316" s="26"/>
    </row>
    <row r="317" spans="1:20" s="14" customFormat="1" ht="168.6" customHeight="1">
      <c r="A317" s="115"/>
      <c r="B317" s="445" t="s">
        <v>1</v>
      </c>
      <c r="C317" s="446"/>
      <c r="D317" s="446"/>
      <c r="E317" s="446"/>
      <c r="F317" s="447"/>
      <c r="G317" s="431"/>
      <c r="H317" s="434"/>
      <c r="I317" s="26"/>
      <c r="J317" s="26"/>
      <c r="K317" s="26"/>
      <c r="L317" s="26"/>
      <c r="M317" s="26"/>
      <c r="N317" s="26"/>
      <c r="O317" s="26"/>
      <c r="P317" s="26"/>
      <c r="Q317" s="26"/>
      <c r="R317" s="26"/>
      <c r="S317" s="26"/>
      <c r="T317" s="26"/>
    </row>
    <row r="318" spans="1:20" s="14" customFormat="1" ht="14.4" customHeight="1">
      <c r="A318" s="190"/>
      <c r="B318" s="195"/>
      <c r="C318" s="196"/>
      <c r="D318" s="197"/>
      <c r="E318" s="198"/>
      <c r="F318" s="198"/>
      <c r="G318" s="199"/>
      <c r="H318" s="70"/>
      <c r="I318" s="26"/>
      <c r="J318" s="26"/>
      <c r="K318" s="26"/>
      <c r="L318" s="26"/>
      <c r="M318" s="26"/>
      <c r="N318" s="26"/>
      <c r="O318" s="26"/>
      <c r="P318" s="26"/>
      <c r="Q318" s="26"/>
      <c r="R318" s="26"/>
      <c r="S318" s="26"/>
      <c r="T318" s="26"/>
    </row>
    <row r="319" spans="1:20" s="14" customFormat="1" ht="14.4" customHeight="1">
      <c r="A319"/>
      <c r="B319" s="138" t="s">
        <v>70</v>
      </c>
      <c r="C319"/>
      <c r="D319" s="139">
        <v>30</v>
      </c>
      <c r="E319" s="1"/>
      <c r="F319" s="1"/>
      <c r="G319" s="167"/>
      <c r="H319" s="70"/>
      <c r="I319" s="26"/>
      <c r="J319" s="26"/>
      <c r="K319" s="26"/>
      <c r="L319" s="26"/>
      <c r="M319" s="26"/>
      <c r="N319" s="26"/>
      <c r="O319" s="26"/>
      <c r="P319" s="26"/>
      <c r="Q319" s="26"/>
      <c r="R319" s="26"/>
      <c r="S319" s="26"/>
      <c r="T319" s="26"/>
    </row>
    <row r="320" spans="1:20" s="14" customFormat="1" ht="14.4" customHeight="1">
      <c r="A320"/>
      <c r="B320" s="141" t="s">
        <v>9</v>
      </c>
      <c r="C320"/>
      <c r="D320" s="103">
        <f>30 - (COUNTIF(F291:F315,"N/A")*5)</f>
        <v>20</v>
      </c>
      <c r="E320" s="162"/>
      <c r="F320" s="162"/>
      <c r="G320" s="167"/>
      <c r="H320" s="70"/>
      <c r="I320" s="26"/>
      <c r="J320" s="26"/>
      <c r="K320" s="26"/>
      <c r="L320" s="26"/>
      <c r="M320" s="26"/>
      <c r="N320" s="26"/>
      <c r="O320" s="26"/>
      <c r="P320" s="26"/>
      <c r="Q320" s="26"/>
      <c r="R320" s="26"/>
      <c r="S320" s="26"/>
      <c r="T320" s="26"/>
    </row>
    <row r="321" spans="1:152" s="14" customFormat="1" ht="14.4" customHeight="1">
      <c r="A321"/>
      <c r="B321" s="141" t="s">
        <v>71</v>
      </c>
      <c r="C321"/>
      <c r="D321" s="103" cm="1">
        <f t="array" ref="D321">SUMPRODUCT(IFERROR(CEILING(F291:F315,1),0))</f>
        <v>0</v>
      </c>
      <c r="E321" s="166"/>
      <c r="F321" s="163" t="s">
        <v>1</v>
      </c>
      <c r="G321" s="167"/>
      <c r="H321" s="70"/>
      <c r="I321" s="26"/>
      <c r="J321" s="26"/>
      <c r="K321" s="26"/>
      <c r="L321" s="26"/>
      <c r="M321" s="26"/>
      <c r="N321" s="26"/>
      <c r="O321" s="26"/>
      <c r="P321" s="26"/>
      <c r="Q321" s="26"/>
      <c r="R321" s="26"/>
      <c r="S321" s="26"/>
      <c r="T321" s="26"/>
    </row>
    <row r="322" spans="1:152" s="14" customFormat="1" ht="14.4" customHeight="1">
      <c r="A322"/>
      <c r="B322" s="142" t="s">
        <v>72</v>
      </c>
      <c r="C322"/>
      <c r="D322" s="248">
        <f>IF(AND(D321=0,D320=0),"N/A",D321/D320)</f>
        <v>0</v>
      </c>
      <c r="E322" s="168"/>
      <c r="F322" s="168"/>
      <c r="G322" s="167"/>
      <c r="H322" s="70"/>
      <c r="I322" s="26"/>
      <c r="J322" s="26"/>
      <c r="K322" s="26"/>
      <c r="L322" s="26"/>
      <c r="M322" s="26"/>
      <c r="N322" s="26"/>
      <c r="O322" s="26"/>
      <c r="P322" s="26"/>
      <c r="Q322" s="26"/>
      <c r="R322" s="26"/>
      <c r="S322" s="26"/>
      <c r="T322" s="26"/>
    </row>
    <row r="323" spans="1:152" s="14" customFormat="1" ht="14.4" customHeight="1">
      <c r="A323" s="168"/>
      <c r="B323" s="191"/>
      <c r="C323" s="191"/>
      <c r="D323" s="170"/>
      <c r="E323" s="169"/>
      <c r="F323" s="170"/>
      <c r="G323" s="167"/>
      <c r="H323" s="70"/>
      <c r="I323" s="26"/>
      <c r="J323" s="26"/>
      <c r="K323" s="26"/>
      <c r="L323" s="26"/>
      <c r="M323" s="26"/>
      <c r="N323" s="26"/>
      <c r="O323" s="26"/>
      <c r="P323" s="26"/>
      <c r="Q323" s="26"/>
      <c r="R323" s="26"/>
      <c r="S323" s="26"/>
      <c r="T323" s="26"/>
    </row>
    <row r="324" spans="1:152" s="14" customFormat="1" ht="14.4" customHeight="1">
      <c r="A324" s="200"/>
      <c r="B324" s="1"/>
      <c r="C324" s="1"/>
      <c r="D324" s="1"/>
      <c r="E324" s="1"/>
      <c r="F324" s="1"/>
      <c r="G324" s="167"/>
      <c r="H324" s="70"/>
      <c r="I324" s="26"/>
      <c r="J324" s="26"/>
      <c r="K324" s="26"/>
      <c r="L324" s="26"/>
      <c r="M324" s="26"/>
      <c r="N324" s="26"/>
      <c r="O324" s="26"/>
      <c r="P324" s="26"/>
      <c r="Q324" s="26"/>
      <c r="R324" s="26"/>
      <c r="S324" s="26"/>
      <c r="T324" s="26"/>
    </row>
    <row r="325" spans="1:152" s="14" customFormat="1" ht="14.4" customHeight="1">
      <c r="A325" s="27"/>
      <c r="B325" s="1"/>
      <c r="C325" s="1"/>
      <c r="D325" s="1"/>
      <c r="E325" s="1"/>
      <c r="F325" s="1"/>
      <c r="G325" s="167"/>
      <c r="H325" s="70"/>
      <c r="I325" s="26"/>
      <c r="J325" s="26"/>
      <c r="K325" s="26"/>
      <c r="L325" s="26"/>
      <c r="M325" s="26"/>
      <c r="N325" s="26"/>
      <c r="O325" s="26"/>
      <c r="P325" s="26"/>
      <c r="Q325" s="26"/>
      <c r="R325" s="26"/>
      <c r="S325" s="26"/>
      <c r="T325" s="26"/>
    </row>
    <row r="326" spans="1:152" s="14" customFormat="1" ht="19.8">
      <c r="A326" s="106" t="s">
        <v>52</v>
      </c>
      <c r="B326" s="106"/>
      <c r="C326" s="106"/>
      <c r="D326" s="106"/>
      <c r="E326" s="106"/>
      <c r="F326" s="106"/>
      <c r="G326" s="108"/>
      <c r="H326" s="100"/>
      <c r="I326" s="26"/>
      <c r="J326" s="26"/>
      <c r="K326" s="26"/>
      <c r="L326" s="26"/>
      <c r="M326" s="26"/>
      <c r="N326" s="26"/>
      <c r="O326" s="26"/>
      <c r="P326" s="26"/>
      <c r="Q326" s="26"/>
      <c r="R326" s="26"/>
      <c r="S326" s="26"/>
      <c r="T326" s="26"/>
    </row>
    <row r="327" spans="1:152" s="14" customFormat="1" ht="20.399999999999999" thickTop="1">
      <c r="A327" s="213" t="s">
        <v>397</v>
      </c>
      <c r="B327" s="214"/>
      <c r="C327" s="214"/>
      <c r="D327" s="214"/>
      <c r="E327" s="214"/>
      <c r="F327" s="214"/>
      <c r="G327" s="215"/>
      <c r="H327" s="74"/>
      <c r="I327" s="26"/>
      <c r="J327" s="26"/>
      <c r="K327" s="26"/>
      <c r="L327" s="26"/>
      <c r="M327" s="26"/>
      <c r="N327" s="26"/>
      <c r="O327" s="26"/>
      <c r="P327" s="26"/>
      <c r="Q327" s="26"/>
      <c r="R327" s="26"/>
      <c r="S327" s="26"/>
      <c r="T327" s="26"/>
    </row>
    <row r="328" spans="1:152" s="14" customFormat="1" ht="24">
      <c r="A328" s="144"/>
      <c r="B328" s="318" t="s">
        <v>4</v>
      </c>
      <c r="C328" s="319"/>
      <c r="D328" s="319"/>
      <c r="E328" s="110" t="s">
        <v>362</v>
      </c>
      <c r="F328" s="110" t="s">
        <v>346</v>
      </c>
      <c r="G328" s="111" t="s">
        <v>5</v>
      </c>
      <c r="H328" s="104" t="s">
        <v>141</v>
      </c>
      <c r="I328" s="26"/>
      <c r="J328" s="26"/>
      <c r="K328" s="26"/>
      <c r="L328" s="26"/>
      <c r="M328" s="26"/>
      <c r="N328" s="26"/>
      <c r="O328" s="26"/>
      <c r="P328" s="26"/>
      <c r="Q328" s="26"/>
      <c r="R328" s="26"/>
      <c r="S328" s="26"/>
      <c r="T328" s="26"/>
    </row>
    <row r="329" spans="1:152" s="14" customFormat="1" ht="14.4" customHeight="1">
      <c r="A329" s="116">
        <v>10.1</v>
      </c>
      <c r="B329" s="239" t="s">
        <v>27</v>
      </c>
      <c r="C329" s="240"/>
      <c r="D329" s="240"/>
      <c r="E329" s="419"/>
      <c r="F329" s="77">
        <f>IF(E329="N/A","N/A",IF(E329="yes",5,0))</f>
        <v>0</v>
      </c>
      <c r="G329" s="429" t="s">
        <v>398</v>
      </c>
      <c r="H329" s="458"/>
      <c r="I329" s="26"/>
      <c r="J329" s="26"/>
      <c r="K329" s="26"/>
      <c r="L329" s="26"/>
      <c r="M329" s="26"/>
      <c r="N329" s="26"/>
      <c r="O329" s="26"/>
      <c r="P329" s="26"/>
      <c r="Q329" s="26"/>
      <c r="R329" s="26"/>
      <c r="S329" s="26"/>
      <c r="T329" s="26"/>
    </row>
    <row r="330" spans="1:152" s="76" customFormat="1">
      <c r="A330" s="394"/>
      <c r="B330" s="473" t="s">
        <v>185</v>
      </c>
      <c r="C330" s="474"/>
      <c r="D330" s="474"/>
      <c r="E330" s="474"/>
      <c r="F330" s="475"/>
      <c r="G330" s="430"/>
      <c r="H330" s="516"/>
      <c r="I330" s="101"/>
      <c r="J330" s="26"/>
      <c r="K330" s="26"/>
      <c r="L330" s="26"/>
      <c r="M330" s="26"/>
      <c r="N330" s="26"/>
      <c r="O330" s="26"/>
      <c r="P330" s="26"/>
      <c r="Q330" s="26"/>
      <c r="R330" s="26"/>
      <c r="S330" s="26"/>
      <c r="T330" s="26"/>
      <c r="U330" s="14"/>
      <c r="V330" s="14"/>
      <c r="W330" s="14"/>
      <c r="X330" s="14"/>
      <c r="Y330" s="14"/>
      <c r="Z330" s="14"/>
      <c r="AA330" s="14"/>
      <c r="AB330" s="14"/>
      <c r="AC330" s="14"/>
      <c r="AD330" s="14"/>
      <c r="AE330" s="14"/>
      <c r="AF330" s="14"/>
      <c r="AG330" s="14"/>
      <c r="AH330" s="14"/>
      <c r="AI330" s="14"/>
      <c r="AJ330" s="14"/>
      <c r="AK330" s="14"/>
      <c r="AL330" s="14"/>
      <c r="AM330" s="14"/>
      <c r="AN330" s="14"/>
      <c r="AO330" s="14"/>
      <c r="AP330" s="14"/>
      <c r="AQ330" s="14"/>
      <c r="AR330" s="14"/>
      <c r="AS330" s="14"/>
      <c r="AT330" s="14"/>
      <c r="AU330" s="14"/>
      <c r="AV330" s="14"/>
      <c r="AW330" s="14"/>
      <c r="AX330" s="14"/>
      <c r="AY330" s="14"/>
      <c r="AZ330" s="14"/>
      <c r="BA330" s="14"/>
      <c r="BB330" s="14"/>
      <c r="BC330" s="14"/>
      <c r="BD330" s="14"/>
      <c r="BE330" s="14"/>
      <c r="BF330" s="14"/>
      <c r="BG330" s="14"/>
      <c r="BH330" s="14"/>
      <c r="BI330" s="14"/>
      <c r="BJ330" s="14"/>
      <c r="BK330" s="14"/>
      <c r="BL330" s="14"/>
      <c r="BM330" s="14"/>
      <c r="BN330" s="14"/>
      <c r="BO330" s="14"/>
      <c r="BP330" s="14"/>
      <c r="BQ330" s="14"/>
      <c r="BR330" s="14"/>
      <c r="BS330" s="14"/>
      <c r="BT330" s="14"/>
      <c r="BU330" s="14"/>
      <c r="BV330" s="14"/>
      <c r="BW330" s="14"/>
      <c r="BX330" s="14"/>
      <c r="BY330" s="14"/>
      <c r="BZ330" s="14"/>
      <c r="CA330" s="14"/>
      <c r="CB330" s="14"/>
      <c r="CC330" s="14"/>
      <c r="CD330" s="14"/>
      <c r="CE330" s="14"/>
      <c r="CF330" s="14"/>
      <c r="CG330" s="14"/>
      <c r="CH330" s="14"/>
      <c r="CI330" s="14"/>
      <c r="CJ330" s="14"/>
      <c r="CK330" s="14"/>
      <c r="CL330" s="14"/>
      <c r="CM330" s="14"/>
      <c r="CN330" s="14"/>
      <c r="CO330" s="14"/>
      <c r="CP330" s="14"/>
      <c r="CQ330" s="14"/>
      <c r="CR330" s="14"/>
      <c r="CS330" s="14"/>
      <c r="CT330" s="14"/>
      <c r="CU330" s="14"/>
      <c r="CV330" s="14"/>
      <c r="CW330" s="14"/>
      <c r="CX330" s="14"/>
      <c r="CY330" s="14"/>
      <c r="CZ330" s="14"/>
      <c r="DA330" s="14"/>
      <c r="DB330" s="14"/>
      <c r="DC330" s="14"/>
      <c r="DD330" s="14"/>
      <c r="DE330" s="14"/>
      <c r="DF330" s="14"/>
      <c r="DG330" s="14"/>
      <c r="DH330" s="14"/>
      <c r="DI330" s="14"/>
      <c r="DJ330" s="14"/>
      <c r="DK330" s="14"/>
      <c r="DL330" s="14"/>
      <c r="DM330" s="14"/>
      <c r="DN330" s="14"/>
      <c r="DO330" s="14"/>
      <c r="DP330" s="14"/>
      <c r="DQ330" s="14"/>
      <c r="DR330" s="14"/>
      <c r="DS330" s="14"/>
      <c r="DT330" s="14"/>
      <c r="DU330" s="14"/>
      <c r="DV330" s="14"/>
      <c r="DW330" s="14"/>
      <c r="DX330" s="14"/>
      <c r="DY330" s="14"/>
      <c r="DZ330" s="14"/>
      <c r="EA330" s="14"/>
      <c r="EB330" s="14"/>
      <c r="EC330" s="14"/>
      <c r="ED330" s="14"/>
      <c r="EE330" s="14"/>
      <c r="EF330" s="14"/>
      <c r="EG330" s="14"/>
      <c r="EH330" s="14"/>
      <c r="EI330" s="14"/>
      <c r="EJ330" s="14"/>
      <c r="EK330" s="14"/>
      <c r="EL330" s="14"/>
      <c r="EM330" s="14"/>
      <c r="EN330" s="14"/>
      <c r="EO330" s="14"/>
      <c r="EP330" s="14"/>
      <c r="EQ330" s="14"/>
      <c r="ER330" s="14"/>
      <c r="ES330" s="14"/>
      <c r="ET330" s="14"/>
      <c r="EU330" s="14"/>
      <c r="EV330" s="14"/>
    </row>
    <row r="331" spans="1:152" s="14" customFormat="1" ht="14.4" customHeight="1">
      <c r="A331" s="115" t="s">
        <v>303</v>
      </c>
      <c r="B331" s="448" t="s">
        <v>320</v>
      </c>
      <c r="C331" s="449"/>
      <c r="D331" s="449"/>
      <c r="E331" s="449"/>
      <c r="F331" s="449"/>
      <c r="G331" s="430"/>
      <c r="H331" s="459"/>
      <c r="I331" s="26"/>
      <c r="J331" s="26"/>
      <c r="K331" s="26"/>
      <c r="L331" s="26"/>
      <c r="M331" s="26"/>
      <c r="N331" s="26"/>
      <c r="O331" s="26"/>
      <c r="P331" s="26"/>
      <c r="Q331" s="26"/>
      <c r="R331" s="26"/>
      <c r="S331" s="26"/>
      <c r="T331" s="26"/>
    </row>
    <row r="332" spans="1:152" s="14" customFormat="1" ht="124.95" customHeight="1">
      <c r="A332" s="115"/>
      <c r="B332" s="445" t="s">
        <v>1</v>
      </c>
      <c r="C332" s="446"/>
      <c r="D332" s="446"/>
      <c r="E332" s="446"/>
      <c r="F332" s="447"/>
      <c r="G332" s="431"/>
      <c r="H332" s="460"/>
      <c r="I332" s="26"/>
      <c r="J332" s="26"/>
      <c r="K332" s="26"/>
      <c r="L332" s="26"/>
      <c r="M332" s="26"/>
      <c r="N332" s="26"/>
      <c r="O332" s="26"/>
      <c r="P332" s="26"/>
      <c r="Q332" s="26"/>
      <c r="R332" s="26"/>
      <c r="S332" s="26"/>
      <c r="T332" s="26"/>
    </row>
    <row r="333" spans="1:152" s="14" customFormat="1" ht="24" customHeight="1">
      <c r="A333" s="177"/>
      <c r="B333" s="329"/>
      <c r="C333" s="110" t="s">
        <v>294</v>
      </c>
      <c r="D333" s="110" t="s">
        <v>352</v>
      </c>
      <c r="E333" s="110" t="s">
        <v>8</v>
      </c>
      <c r="F333" s="173" t="s">
        <v>292</v>
      </c>
      <c r="G333" s="429" t="s">
        <v>427</v>
      </c>
      <c r="H333" s="458"/>
      <c r="I333" s="26"/>
      <c r="J333" s="26"/>
      <c r="K333" s="26"/>
      <c r="L333" s="26"/>
      <c r="M333" s="26"/>
      <c r="N333" s="26"/>
      <c r="O333" s="26"/>
      <c r="P333" s="26"/>
      <c r="Q333" s="26"/>
      <c r="R333" s="26"/>
      <c r="S333" s="26"/>
      <c r="T333" s="26"/>
    </row>
    <row r="334" spans="1:152" s="14" customFormat="1" ht="14.4" customHeight="1">
      <c r="A334" s="395"/>
      <c r="B334" s="130" t="s">
        <v>186</v>
      </c>
      <c r="C334" s="105"/>
      <c r="D334" s="77" t="str">
        <f>IF(AND(OR('Information Page'!D10=0,'Information Page'!D10=""),OR('Information Page'!D11=0,'Information Page'!D11="")),"N/A",'Information Page'!D12)</f>
        <v>N/A</v>
      </c>
      <c r="E334" s="405" t="str">
        <f>IF(D334="N/A","N/A",C334/D334)</f>
        <v>N/A</v>
      </c>
      <c r="F334" s="77" t="str">
        <f>IF(E334="N/A",
     "N/A",
     IF(E334="",
        0,
        ROUND(E334*5,0)
     )
)</f>
        <v>N/A</v>
      </c>
      <c r="G334" s="430"/>
      <c r="H334" s="459"/>
      <c r="I334" s="26"/>
      <c r="J334" s="26"/>
      <c r="K334" s="26"/>
      <c r="L334" s="26"/>
      <c r="M334" s="26"/>
      <c r="N334" s="26"/>
      <c r="O334" s="26"/>
      <c r="P334" s="26"/>
      <c r="Q334" s="26"/>
      <c r="R334" s="26"/>
      <c r="S334" s="26"/>
      <c r="T334" s="26"/>
    </row>
    <row r="335" spans="1:152" s="14" customFormat="1" ht="14.4" customHeight="1">
      <c r="A335" s="115" t="s">
        <v>304</v>
      </c>
      <c r="B335" s="448" t="s">
        <v>320</v>
      </c>
      <c r="C335" s="449"/>
      <c r="D335" s="449"/>
      <c r="E335" s="449"/>
      <c r="F335" s="449"/>
      <c r="G335" s="430"/>
      <c r="H335" s="459"/>
      <c r="I335" s="26"/>
      <c r="J335" s="26"/>
      <c r="K335" s="26"/>
      <c r="L335" s="26"/>
      <c r="M335" s="26"/>
      <c r="N335" s="26"/>
      <c r="O335" s="26"/>
      <c r="P335" s="26"/>
      <c r="Q335" s="26"/>
      <c r="R335" s="26"/>
      <c r="S335" s="26"/>
      <c r="T335" s="26"/>
    </row>
    <row r="336" spans="1:152" s="14" customFormat="1" ht="124.95" customHeight="1">
      <c r="A336" s="115"/>
      <c r="B336" s="450" t="s">
        <v>1</v>
      </c>
      <c r="C336" s="451"/>
      <c r="D336" s="451"/>
      <c r="E336" s="451"/>
      <c r="F336" s="451"/>
      <c r="G336" s="431"/>
      <c r="H336" s="460"/>
      <c r="I336" s="26"/>
      <c r="J336" s="26"/>
      <c r="K336" s="26"/>
      <c r="L336" s="26"/>
      <c r="M336" s="26"/>
      <c r="N336" s="26"/>
      <c r="O336" s="26"/>
      <c r="P336" s="26"/>
      <c r="Q336" s="26"/>
      <c r="R336" s="26"/>
      <c r="S336" s="26"/>
      <c r="T336" s="26"/>
    </row>
    <row r="337" spans="1:20" s="14" customFormat="1" ht="24" customHeight="1">
      <c r="A337" s="184"/>
      <c r="B337" s="329"/>
      <c r="C337" s="330"/>
      <c r="D337" s="330"/>
      <c r="E337" s="110" t="s">
        <v>362</v>
      </c>
      <c r="F337" s="173" t="s">
        <v>293</v>
      </c>
      <c r="G337" s="444" t="s">
        <v>428</v>
      </c>
      <c r="H337" s="458"/>
      <c r="I337" s="26"/>
      <c r="J337" s="26"/>
      <c r="K337" s="26"/>
      <c r="L337" s="26"/>
      <c r="M337" s="26"/>
      <c r="N337" s="26"/>
      <c r="O337" s="26"/>
      <c r="P337" s="26"/>
      <c r="Q337" s="26"/>
      <c r="R337" s="26"/>
      <c r="S337" s="26"/>
      <c r="T337" s="26"/>
    </row>
    <row r="338" spans="1:20" s="14" customFormat="1" ht="14.4" customHeight="1">
      <c r="A338" s="113">
        <v>10.199999999999999</v>
      </c>
      <c r="B338" s="476" t="s">
        <v>28</v>
      </c>
      <c r="C338" s="477"/>
      <c r="D338" s="478"/>
      <c r="E338" s="419"/>
      <c r="F338" s="77">
        <f>IF(E338="N/A","N/A",IF(E338="yes",5,0))</f>
        <v>0</v>
      </c>
      <c r="G338" s="444"/>
      <c r="H338" s="459"/>
      <c r="I338" s="26"/>
      <c r="J338" s="26"/>
      <c r="K338" s="26"/>
      <c r="L338" s="26"/>
      <c r="M338" s="26"/>
      <c r="N338" s="26"/>
      <c r="O338" s="26"/>
      <c r="P338" s="26"/>
      <c r="Q338" s="26"/>
      <c r="R338" s="26"/>
      <c r="S338" s="26"/>
      <c r="T338" s="26"/>
    </row>
    <row r="339" spans="1:20" s="14" customFormat="1" ht="15.6">
      <c r="A339" s="115" t="s">
        <v>303</v>
      </c>
      <c r="B339" s="448" t="s">
        <v>319</v>
      </c>
      <c r="C339" s="449"/>
      <c r="D339" s="449"/>
      <c r="E339" s="449"/>
      <c r="F339" s="449"/>
      <c r="G339" s="444"/>
      <c r="H339" s="459"/>
      <c r="I339" s="26"/>
      <c r="J339" s="26"/>
      <c r="K339" s="26"/>
      <c r="L339" s="26"/>
      <c r="M339" s="26"/>
      <c r="N339" s="26"/>
      <c r="O339" s="26"/>
      <c r="P339" s="26"/>
      <c r="Q339" s="26"/>
      <c r="R339" s="26"/>
      <c r="S339" s="26"/>
      <c r="T339" s="26"/>
    </row>
    <row r="340" spans="1:20" s="14" customFormat="1" ht="125.4" customHeight="1">
      <c r="A340" s="115"/>
      <c r="B340" s="450" t="s">
        <v>1</v>
      </c>
      <c r="C340" s="451"/>
      <c r="D340" s="451"/>
      <c r="E340" s="451"/>
      <c r="F340" s="451"/>
      <c r="G340" s="444"/>
      <c r="H340" s="460"/>
      <c r="I340" s="26"/>
      <c r="J340" s="26"/>
      <c r="K340" s="26"/>
      <c r="L340" s="26"/>
      <c r="M340" s="26"/>
      <c r="N340" s="26"/>
      <c r="O340" s="26"/>
      <c r="P340" s="26"/>
      <c r="Q340" s="26"/>
      <c r="R340" s="26"/>
      <c r="S340" s="26"/>
      <c r="T340" s="26"/>
    </row>
    <row r="341" spans="1:20" s="14" customFormat="1" ht="24" customHeight="1">
      <c r="A341" s="182"/>
      <c r="B341" s="329"/>
      <c r="C341" s="330"/>
      <c r="D341" s="330"/>
      <c r="E341" s="110" t="s">
        <v>362</v>
      </c>
      <c r="F341" s="173" t="s">
        <v>293</v>
      </c>
      <c r="G341" s="435" t="s">
        <v>399</v>
      </c>
      <c r="H341" s="458"/>
      <c r="I341" s="26"/>
      <c r="J341" s="26"/>
      <c r="K341" s="26"/>
      <c r="L341" s="26"/>
      <c r="M341" s="26"/>
      <c r="N341" s="26"/>
      <c r="O341" s="26"/>
      <c r="P341" s="26"/>
      <c r="Q341" s="26"/>
      <c r="R341" s="26"/>
      <c r="S341" s="26"/>
      <c r="T341" s="26"/>
    </row>
    <row r="342" spans="1:20" s="14" customFormat="1" ht="14.4" customHeight="1">
      <c r="A342" s="113">
        <v>10.3</v>
      </c>
      <c r="B342" s="118" t="s">
        <v>187</v>
      </c>
      <c r="C342" s="327"/>
      <c r="D342" s="327"/>
      <c r="E342" s="419"/>
      <c r="F342" s="77">
        <f>IF(E342="N/A","N/A",IF(E342="yes",5,0))</f>
        <v>0</v>
      </c>
      <c r="G342" s="436"/>
      <c r="H342" s="459"/>
      <c r="I342" s="26"/>
      <c r="J342" s="26"/>
      <c r="K342" s="26"/>
      <c r="L342" s="26"/>
      <c r="M342" s="26"/>
      <c r="N342" s="26"/>
      <c r="O342" s="26"/>
      <c r="P342" s="26"/>
      <c r="Q342" s="26"/>
      <c r="R342" s="26"/>
      <c r="S342" s="26"/>
      <c r="T342" s="26"/>
    </row>
    <row r="343" spans="1:20" s="14" customFormat="1" ht="15.6">
      <c r="A343" s="115" t="s">
        <v>303</v>
      </c>
      <c r="B343" s="448" t="s">
        <v>319</v>
      </c>
      <c r="C343" s="449"/>
      <c r="D343" s="449"/>
      <c r="E343" s="449"/>
      <c r="F343" s="449"/>
      <c r="G343" s="436"/>
      <c r="H343" s="459"/>
      <c r="I343" s="26"/>
      <c r="J343" s="26"/>
      <c r="K343" s="26"/>
      <c r="L343" s="26"/>
      <c r="M343" s="26"/>
      <c r="N343" s="26"/>
      <c r="O343" s="26"/>
      <c r="P343" s="26"/>
      <c r="Q343" s="26"/>
      <c r="R343" s="26"/>
      <c r="S343" s="26"/>
      <c r="T343" s="26"/>
    </row>
    <row r="344" spans="1:20" s="14" customFormat="1" ht="124.95" customHeight="1">
      <c r="A344" s="216"/>
      <c r="B344" s="450" t="s">
        <v>1</v>
      </c>
      <c r="C344" s="451"/>
      <c r="D344" s="451"/>
      <c r="E344" s="451"/>
      <c r="F344" s="451"/>
      <c r="G344" s="437"/>
      <c r="H344" s="460"/>
      <c r="I344" s="26"/>
      <c r="J344" s="26"/>
      <c r="K344" s="26"/>
      <c r="L344" s="26"/>
      <c r="M344" s="26"/>
      <c r="N344" s="26"/>
      <c r="O344" s="26"/>
      <c r="P344" s="26"/>
      <c r="Q344" s="26"/>
      <c r="R344" s="26"/>
      <c r="S344" s="26"/>
      <c r="T344" s="26"/>
    </row>
    <row r="345" spans="1:20" s="14" customFormat="1" ht="24" customHeight="1">
      <c r="A345" s="217"/>
      <c r="B345" s="218"/>
      <c r="C345" s="154" t="s">
        <v>69</v>
      </c>
      <c r="D345" s="110" t="s">
        <v>210</v>
      </c>
      <c r="E345" s="110" t="s">
        <v>8</v>
      </c>
      <c r="F345" s="173" t="s">
        <v>292</v>
      </c>
      <c r="G345" s="435" t="s">
        <v>429</v>
      </c>
      <c r="H345" s="458"/>
      <c r="I345" s="26"/>
      <c r="J345" s="26"/>
      <c r="K345" s="26"/>
      <c r="L345" s="26"/>
      <c r="M345" s="26"/>
      <c r="N345" s="26"/>
      <c r="O345" s="26"/>
      <c r="P345" s="26"/>
      <c r="Q345" s="26"/>
      <c r="R345" s="26"/>
      <c r="S345" s="26"/>
      <c r="T345" s="26"/>
    </row>
    <row r="346" spans="1:20" s="14" customFormat="1">
      <c r="A346" s="193">
        <v>10.4</v>
      </c>
      <c r="B346" s="181" t="s">
        <v>188</v>
      </c>
      <c r="C346" s="22"/>
      <c r="D346" s="21"/>
      <c r="E346" s="276" t="str">
        <f>IF(D346="","",IF(D346=0,"N/A",C346/D346))</f>
        <v/>
      </c>
      <c r="F346" s="260">
        <f>IF(E346="N/A",
     "N/A",
     IF(E346="",
        0,
        ROUND(E346*5,0)
     )
)</f>
        <v>0</v>
      </c>
      <c r="G346" s="436"/>
      <c r="H346" s="471"/>
      <c r="I346" s="26"/>
      <c r="J346" s="26"/>
      <c r="K346" s="26"/>
      <c r="L346" s="26"/>
      <c r="M346" s="26"/>
      <c r="N346" s="26"/>
      <c r="O346" s="26"/>
      <c r="P346" s="26"/>
      <c r="Q346" s="26"/>
      <c r="R346" s="26"/>
      <c r="S346" s="26"/>
      <c r="T346" s="26"/>
    </row>
    <row r="347" spans="1:20" s="14" customFormat="1" ht="15.6">
      <c r="A347" s="115" t="s">
        <v>303</v>
      </c>
      <c r="B347" s="448" t="s">
        <v>319</v>
      </c>
      <c r="C347" s="449"/>
      <c r="D347" s="449"/>
      <c r="E347" s="449"/>
      <c r="F347" s="449"/>
      <c r="G347" s="436"/>
      <c r="H347" s="471"/>
      <c r="I347" s="26"/>
      <c r="J347" s="26"/>
      <c r="K347" s="26"/>
      <c r="L347" s="26"/>
      <c r="M347" s="26"/>
      <c r="N347" s="26"/>
      <c r="O347" s="26"/>
      <c r="P347" s="26"/>
      <c r="Q347" s="26"/>
      <c r="R347" s="26"/>
      <c r="S347" s="26"/>
      <c r="T347" s="26"/>
    </row>
    <row r="348" spans="1:20" s="14" customFormat="1" ht="124.95" customHeight="1">
      <c r="A348" s="125"/>
      <c r="B348" s="445" t="s">
        <v>1</v>
      </c>
      <c r="C348" s="446"/>
      <c r="D348" s="446"/>
      <c r="E348" s="446"/>
      <c r="F348" s="447"/>
      <c r="G348" s="437"/>
      <c r="H348" s="472"/>
      <c r="I348" s="26"/>
      <c r="J348" s="26"/>
      <c r="K348" s="26"/>
      <c r="L348" s="26"/>
      <c r="M348" s="26"/>
      <c r="N348" s="26"/>
      <c r="O348" s="26"/>
      <c r="P348" s="26"/>
      <c r="Q348" s="26"/>
      <c r="R348" s="26"/>
      <c r="S348" s="26"/>
      <c r="T348" s="26"/>
    </row>
    <row r="349" spans="1:20" s="14" customFormat="1" ht="14.4" customHeight="1">
      <c r="A349" s="190"/>
      <c r="B349" s="195"/>
      <c r="C349" s="196"/>
      <c r="D349" s="197"/>
      <c r="E349" s="198"/>
      <c r="F349" s="198"/>
      <c r="G349" s="199"/>
      <c r="H349" s="70"/>
      <c r="I349" s="26"/>
      <c r="J349" s="26"/>
      <c r="K349" s="26"/>
      <c r="L349" s="26"/>
      <c r="M349" s="26"/>
      <c r="N349" s="26"/>
      <c r="O349" s="26"/>
      <c r="P349" s="26"/>
      <c r="Q349" s="26"/>
      <c r="R349" s="26"/>
      <c r="S349" s="26"/>
      <c r="T349" s="26"/>
    </row>
    <row r="350" spans="1:20" s="14" customFormat="1" ht="14.4" customHeight="1">
      <c r="A350"/>
      <c r="B350" s="138" t="s">
        <v>73</v>
      </c>
      <c r="C350"/>
      <c r="D350" s="139">
        <v>25</v>
      </c>
      <c r="E350" s="1"/>
      <c r="F350" s="1"/>
      <c r="G350" s="167"/>
      <c r="H350" s="70"/>
      <c r="I350" s="26"/>
      <c r="J350" s="26"/>
      <c r="K350" s="26"/>
      <c r="L350" s="26"/>
      <c r="M350" s="26"/>
      <c r="N350" s="26"/>
      <c r="O350" s="26"/>
      <c r="P350" s="26"/>
      <c r="Q350" s="26"/>
      <c r="R350" s="26"/>
      <c r="S350" s="26"/>
      <c r="T350" s="26"/>
    </row>
    <row r="351" spans="1:20" s="14" customFormat="1" ht="14.4" customHeight="1">
      <c r="A351"/>
      <c r="B351" s="141" t="s">
        <v>9</v>
      </c>
      <c r="C351"/>
      <c r="D351" s="103">
        <f>25 - (COUNTIF(F329:F346,"N/A")*5)</f>
        <v>20</v>
      </c>
      <c r="E351" s="162"/>
      <c r="F351" s="162"/>
      <c r="G351" s="167"/>
      <c r="H351" s="70"/>
      <c r="I351" s="26"/>
      <c r="J351" s="26"/>
      <c r="K351" s="26"/>
      <c r="L351" s="26"/>
      <c r="M351" s="26"/>
      <c r="N351" s="26"/>
      <c r="O351" s="26"/>
      <c r="P351" s="26"/>
      <c r="Q351" s="26"/>
      <c r="R351" s="26"/>
      <c r="S351" s="26"/>
      <c r="T351" s="26"/>
    </row>
    <row r="352" spans="1:20" s="14" customFormat="1" ht="14.4" customHeight="1">
      <c r="A352"/>
      <c r="B352" s="141" t="s">
        <v>74</v>
      </c>
      <c r="C352"/>
      <c r="D352" s="103" cm="1">
        <f t="array" ref="D352">SUMPRODUCT(IFERROR(CEILING(F329:F346,1),0))</f>
        <v>0</v>
      </c>
      <c r="E352" s="166"/>
      <c r="F352" s="163" t="s">
        <v>1</v>
      </c>
      <c r="G352" s="167"/>
      <c r="H352" s="70"/>
      <c r="I352" s="26"/>
      <c r="J352" s="26"/>
      <c r="K352" s="26"/>
      <c r="L352" s="26"/>
      <c r="M352" s="26"/>
      <c r="N352" s="26"/>
      <c r="O352" s="26"/>
      <c r="P352" s="26"/>
      <c r="Q352" s="26"/>
      <c r="R352" s="26"/>
      <c r="S352" s="26"/>
      <c r="T352" s="26"/>
    </row>
    <row r="353" spans="1:20" s="14" customFormat="1" ht="14.4" customHeight="1">
      <c r="A353"/>
      <c r="B353" s="142" t="s">
        <v>75</v>
      </c>
      <c r="C353"/>
      <c r="D353" s="102">
        <f>D352/D351</f>
        <v>0</v>
      </c>
      <c r="E353" s="168"/>
      <c r="F353" s="168"/>
      <c r="G353" s="167"/>
      <c r="H353" s="70"/>
      <c r="I353" s="26"/>
      <c r="J353" s="26"/>
      <c r="K353" s="26"/>
      <c r="L353" s="26"/>
      <c r="M353" s="26"/>
      <c r="N353" s="26"/>
      <c r="O353" s="26"/>
      <c r="P353" s="26"/>
      <c r="Q353" s="26"/>
      <c r="R353" s="26"/>
      <c r="S353" s="26"/>
      <c r="T353" s="26"/>
    </row>
    <row r="354" spans="1:20" ht="14.4" customHeight="1">
      <c r="A354"/>
    </row>
    <row r="355" spans="1:20" ht="14.4" customHeight="1">
      <c r="A355"/>
    </row>
    <row r="356" spans="1:20" ht="14.4" customHeight="1">
      <c r="A356"/>
    </row>
    <row r="357" spans="1:20" ht="14.4" customHeight="1">
      <c r="A357"/>
    </row>
    <row r="358" spans="1:20" ht="14.4" customHeight="1">
      <c r="A358"/>
    </row>
    <row r="359" spans="1:20" ht="14.4" customHeight="1">
      <c r="A359"/>
    </row>
    <row r="360" spans="1:20" ht="14.4" customHeight="1">
      <c r="A360"/>
    </row>
    <row r="361" spans="1:20" ht="14.4" customHeight="1">
      <c r="A361"/>
    </row>
    <row r="362" spans="1:20" ht="14.4" customHeight="1"/>
    <row r="363" spans="1:20" ht="14.4" customHeight="1"/>
  </sheetData>
  <sheetProtection algorithmName="SHA-512" hashValue="LT56kykqKK71rBgJbPT04LuNykhnmsToJoKmflRUp+cBMA+p+k3hSPe9lWalRGDJG4Cv8rabMzk2JT2wH6zADA==" saltValue="zRpNWl1LDdynyragU5rfOA==" spinCount="100000" sheet="1" formatCells="0" formatColumns="0" formatRows="0"/>
  <mergeCells count="279">
    <mergeCell ref="G3:G5"/>
    <mergeCell ref="B18:F18"/>
    <mergeCell ref="G16:G19"/>
    <mergeCell ref="G88:G91"/>
    <mergeCell ref="G92:G95"/>
    <mergeCell ref="G96:G99"/>
    <mergeCell ref="B58:F58"/>
    <mergeCell ref="B66:F66"/>
    <mergeCell ref="B87:F87"/>
    <mergeCell ref="B86:F86"/>
    <mergeCell ref="B4:F4"/>
    <mergeCell ref="B5:F5"/>
    <mergeCell ref="B8:F8"/>
    <mergeCell ref="G63:G66"/>
    <mergeCell ref="B43:F43"/>
    <mergeCell ref="B44:F44"/>
    <mergeCell ref="B52:F52"/>
    <mergeCell ref="B47:F47"/>
    <mergeCell ref="B48:F48"/>
    <mergeCell ref="B76:F76"/>
    <mergeCell ref="B70:F70"/>
    <mergeCell ref="G20:G23"/>
    <mergeCell ref="G24:G27"/>
    <mergeCell ref="B27:F27"/>
    <mergeCell ref="G6:G9"/>
    <mergeCell ref="B14:F14"/>
    <mergeCell ref="B9:F9"/>
    <mergeCell ref="B65:F65"/>
    <mergeCell ref="B90:F90"/>
    <mergeCell ref="B91:F91"/>
    <mergeCell ref="B95:F95"/>
    <mergeCell ref="B94:F94"/>
    <mergeCell ref="B75:F75"/>
    <mergeCell ref="B62:F62"/>
    <mergeCell ref="B42:F42"/>
    <mergeCell ref="B19:F19"/>
    <mergeCell ref="G10:G15"/>
    <mergeCell ref="B15:F15"/>
    <mergeCell ref="B22:F22"/>
    <mergeCell ref="B23:F23"/>
    <mergeCell ref="B26:F26"/>
    <mergeCell ref="B31:F31"/>
    <mergeCell ref="B30:F30"/>
    <mergeCell ref="G28:G31"/>
    <mergeCell ref="G45:G48"/>
    <mergeCell ref="B51:F51"/>
    <mergeCell ref="G49:G52"/>
    <mergeCell ref="G40:G44"/>
    <mergeCell ref="G118:G121"/>
    <mergeCell ref="B121:F121"/>
    <mergeCell ref="B117:F117"/>
    <mergeCell ref="B124:F124"/>
    <mergeCell ref="B106:F106"/>
    <mergeCell ref="B112:F112"/>
    <mergeCell ref="B113:F113"/>
    <mergeCell ref="B107:F107"/>
    <mergeCell ref="G145:G148"/>
    <mergeCell ref="G122:G125"/>
    <mergeCell ref="B125:F125"/>
    <mergeCell ref="B120:F120"/>
    <mergeCell ref="B108:D111"/>
    <mergeCell ref="G114:G117"/>
    <mergeCell ref="G135:G138"/>
    <mergeCell ref="G139:G144"/>
    <mergeCell ref="B143:F143"/>
    <mergeCell ref="B144:F144"/>
    <mergeCell ref="B138:F138"/>
    <mergeCell ref="B137:F137"/>
    <mergeCell ref="B147:F147"/>
    <mergeCell ref="B148:F148"/>
    <mergeCell ref="B157:F157"/>
    <mergeCell ref="B151:F151"/>
    <mergeCell ref="B152:F152"/>
    <mergeCell ref="G149:G152"/>
    <mergeCell ref="G222:G225"/>
    <mergeCell ref="G199:G202"/>
    <mergeCell ref="G203:G206"/>
    <mergeCell ref="G195:G198"/>
    <mergeCell ref="G167:G169"/>
    <mergeCell ref="G170:G173"/>
    <mergeCell ref="B211:F211"/>
    <mergeCell ref="G182:G185"/>
    <mergeCell ref="G174:G177"/>
    <mergeCell ref="B180:F180"/>
    <mergeCell ref="B181:F181"/>
    <mergeCell ref="B158:F158"/>
    <mergeCell ref="G207:G212"/>
    <mergeCell ref="B223:F223"/>
    <mergeCell ref="B185:F185"/>
    <mergeCell ref="G178:G181"/>
    <mergeCell ref="B153:E153"/>
    <mergeCell ref="B154:E154"/>
    <mergeCell ref="G153:G158"/>
    <mergeCell ref="B166:D166"/>
    <mergeCell ref="B296:F296"/>
    <mergeCell ref="B280:F280"/>
    <mergeCell ref="B281:F281"/>
    <mergeCell ref="B277:F277"/>
    <mergeCell ref="G278:G281"/>
    <mergeCell ref="G270:G273"/>
    <mergeCell ref="B205:F205"/>
    <mergeCell ref="B206:F206"/>
    <mergeCell ref="B297:F297"/>
    <mergeCell ref="B244:F244"/>
    <mergeCell ref="B245:F245"/>
    <mergeCell ref="B248:F248"/>
    <mergeCell ref="B212:F212"/>
    <mergeCell ref="B268:F268"/>
    <mergeCell ref="B269:F269"/>
    <mergeCell ref="B265:F265"/>
    <mergeCell ref="B272:F272"/>
    <mergeCell ref="G274:G277"/>
    <mergeCell ref="G291:G293"/>
    <mergeCell ref="B317:F317"/>
    <mergeCell ref="B316:F316"/>
    <mergeCell ref="B292:F292"/>
    <mergeCell ref="B293:F293"/>
    <mergeCell ref="G294:G297"/>
    <mergeCell ref="G298:G301"/>
    <mergeCell ref="G333:G336"/>
    <mergeCell ref="B237:F237"/>
    <mergeCell ref="B240:F240"/>
    <mergeCell ref="B241:F241"/>
    <mergeCell ref="G258:G261"/>
    <mergeCell ref="G262:G265"/>
    <mergeCell ref="G266:G269"/>
    <mergeCell ref="G238:G241"/>
    <mergeCell ref="G242:G245"/>
    <mergeCell ref="G246:G249"/>
    <mergeCell ref="B276:F276"/>
    <mergeCell ref="B300:F300"/>
    <mergeCell ref="B261:F261"/>
    <mergeCell ref="B260:F260"/>
    <mergeCell ref="B264:F264"/>
    <mergeCell ref="G234:G237"/>
    <mergeCell ref="B273:F273"/>
    <mergeCell ref="B301:F301"/>
    <mergeCell ref="H6:H9"/>
    <mergeCell ref="H10:H15"/>
    <mergeCell ref="H28:H31"/>
    <mergeCell ref="H24:H27"/>
    <mergeCell ref="H20:H23"/>
    <mergeCell ref="H16:H19"/>
    <mergeCell ref="H3:H5"/>
    <mergeCell ref="H341:H344"/>
    <mergeCell ref="H329:H332"/>
    <mergeCell ref="H333:H336"/>
    <mergeCell ref="H337:H340"/>
    <mergeCell ref="H308:H311"/>
    <mergeCell ref="H302:H307"/>
    <mergeCell ref="H291:H293"/>
    <mergeCell ref="H278:H281"/>
    <mergeCell ref="H242:H245"/>
    <mergeCell ref="H238:H241"/>
    <mergeCell ref="H234:H237"/>
    <mergeCell ref="H230:H233"/>
    <mergeCell ref="H226:H229"/>
    <mergeCell ref="H222:H225"/>
    <mergeCell ref="H294:H297"/>
    <mergeCell ref="H149:H152"/>
    <mergeCell ref="H298:H301"/>
    <mergeCell ref="H274:H277"/>
    <mergeCell ref="H270:H273"/>
    <mergeCell ref="H266:H269"/>
    <mergeCell ref="H262:H265"/>
    <mergeCell ref="H258:H261"/>
    <mergeCell ref="H246:H249"/>
    <mergeCell ref="H207:H212"/>
    <mergeCell ref="H203:H206"/>
    <mergeCell ref="H145:H148"/>
    <mergeCell ref="H153:H158"/>
    <mergeCell ref="H118:H121"/>
    <mergeCell ref="H114:H117"/>
    <mergeCell ref="H108:H113"/>
    <mergeCell ref="H104:H107"/>
    <mergeCell ref="H139:H144"/>
    <mergeCell ref="H135:H138"/>
    <mergeCell ref="H122:H125"/>
    <mergeCell ref="H40:H44"/>
    <mergeCell ref="H63:H66"/>
    <mergeCell ref="H59:H62"/>
    <mergeCell ref="H53:H58"/>
    <mergeCell ref="H96:H99"/>
    <mergeCell ref="H92:H95"/>
    <mergeCell ref="H88:H91"/>
    <mergeCell ref="H85:H87"/>
    <mergeCell ref="H71:H76"/>
    <mergeCell ref="H67:H70"/>
    <mergeCell ref="H49:H52"/>
    <mergeCell ref="H45:H48"/>
    <mergeCell ref="B99:F99"/>
    <mergeCell ref="B98:F98"/>
    <mergeCell ref="G59:G62"/>
    <mergeCell ref="G53:G58"/>
    <mergeCell ref="G85:G87"/>
    <mergeCell ref="G67:G70"/>
    <mergeCell ref="G104:G107"/>
    <mergeCell ref="G108:G113"/>
    <mergeCell ref="B64:D64"/>
    <mergeCell ref="B63:D63"/>
    <mergeCell ref="G71:G76"/>
    <mergeCell ref="B102:F102"/>
    <mergeCell ref="G100:G103"/>
    <mergeCell ref="B72:E72"/>
    <mergeCell ref="B71:E71"/>
    <mergeCell ref="B69:F69"/>
    <mergeCell ref="B57:F57"/>
    <mergeCell ref="B61:F61"/>
    <mergeCell ref="B103:F103"/>
    <mergeCell ref="H345:H348"/>
    <mergeCell ref="B330:F330"/>
    <mergeCell ref="B338:D338"/>
    <mergeCell ref="G341:G344"/>
    <mergeCell ref="A108:A111"/>
    <mergeCell ref="B116:F116"/>
    <mergeCell ref="B168:F168"/>
    <mergeCell ref="B119:D119"/>
    <mergeCell ref="B115:D115"/>
    <mergeCell ref="B123:D123"/>
    <mergeCell ref="B135:D135"/>
    <mergeCell ref="B136:F136"/>
    <mergeCell ref="B139:C139"/>
    <mergeCell ref="B169:F169"/>
    <mergeCell ref="B172:F172"/>
    <mergeCell ref="B173:F173"/>
    <mergeCell ref="B197:F197"/>
    <mergeCell ref="B198:F198"/>
    <mergeCell ref="B177:F177"/>
    <mergeCell ref="B176:F176"/>
    <mergeCell ref="B184:F184"/>
    <mergeCell ref="B224:F224"/>
    <mergeCell ref="A170:A171"/>
    <mergeCell ref="A258:A259"/>
    <mergeCell ref="B167:D167"/>
    <mergeCell ref="B196:F196"/>
    <mergeCell ref="B246:D246"/>
    <mergeCell ref="B259:F259"/>
    <mergeCell ref="H199:H202"/>
    <mergeCell ref="H195:H198"/>
    <mergeCell ref="H182:H185"/>
    <mergeCell ref="H178:H181"/>
    <mergeCell ref="H174:H177"/>
    <mergeCell ref="H170:H173"/>
    <mergeCell ref="H167:H169"/>
    <mergeCell ref="B229:F229"/>
    <mergeCell ref="B232:F232"/>
    <mergeCell ref="B233:F233"/>
    <mergeCell ref="B236:F236"/>
    <mergeCell ref="G226:G229"/>
    <mergeCell ref="G230:G233"/>
    <mergeCell ref="B228:F228"/>
    <mergeCell ref="B249:F249"/>
    <mergeCell ref="B225:F225"/>
    <mergeCell ref="B201:F201"/>
    <mergeCell ref="B202:F202"/>
    <mergeCell ref="G312:G317"/>
    <mergeCell ref="H312:H317"/>
    <mergeCell ref="G345:G348"/>
    <mergeCell ref="B266:D266"/>
    <mergeCell ref="B291:D291"/>
    <mergeCell ref="B308:D308"/>
    <mergeCell ref="G337:G340"/>
    <mergeCell ref="B348:F348"/>
    <mergeCell ref="B343:F343"/>
    <mergeCell ref="B344:F344"/>
    <mergeCell ref="B347:F347"/>
    <mergeCell ref="G308:G311"/>
    <mergeCell ref="B310:F310"/>
    <mergeCell ref="B311:F311"/>
    <mergeCell ref="B335:F335"/>
    <mergeCell ref="B336:F336"/>
    <mergeCell ref="B339:F339"/>
    <mergeCell ref="B340:F340"/>
    <mergeCell ref="B331:F331"/>
    <mergeCell ref="B332:F332"/>
    <mergeCell ref="G329:G332"/>
    <mergeCell ref="G302:G307"/>
    <mergeCell ref="B306:F306"/>
    <mergeCell ref="B307:F307"/>
  </mergeCells>
  <phoneticPr fontId="58" type="noConversion"/>
  <dataValidations count="3">
    <dataValidation type="list" allowBlank="1" showInputMessage="1" showErrorMessage="1" sqref="F313 E29 E11 E3 E64 E115 E123 E119 E111 E109 E97 E54 F154 E195 E200 F208 E235 E258 E267 F303" xr:uid="{71429CBB-E3AE-418B-A535-47D1C5B35565}">
      <formula1>"yes, no"</formula1>
    </dataValidation>
    <dataValidation allowBlank="1" showInputMessage="1" showErrorMessage="1" sqref="F12:F13 F16 F24 F20 F89 F93 F101 F309 F295 F239 F299 F315" xr:uid="{D9000AB6-DAD4-4C35-830E-EFEFF7BA1181}"/>
    <dataValidation type="list" allowBlank="1" showInputMessage="1" showErrorMessage="1" sqref="E12:E13 E60 F72 E150 E135 E167 E171 E179 E342 E231 E243 E247 E291 E295 E299 E309 E329 E338" xr:uid="{1C9922EC-4C0E-43B1-A82D-FA16AD6B7721}">
      <formula1>"yes, no, n/a"</formula1>
    </dataValidation>
  </dataValidations>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7257F-5EEA-476D-8BE0-20D037D712B4}">
  <dimension ref="A1:L19"/>
  <sheetViews>
    <sheetView workbookViewId="0">
      <selection activeCell="H2" sqref="H2:J2"/>
    </sheetView>
  </sheetViews>
  <sheetFormatPr defaultRowHeight="14.4"/>
  <cols>
    <col min="1" max="1" width="16.44140625" customWidth="1"/>
    <col min="2" max="2" width="9.44140625" customWidth="1"/>
    <col min="3" max="3" width="10.33203125" customWidth="1"/>
    <col min="4" max="4" width="5.77734375" customWidth="1"/>
    <col min="5" max="5" width="10.33203125" customWidth="1"/>
    <col min="6" max="6" width="5.6640625" customWidth="1"/>
    <col min="7" max="7" width="10.33203125" customWidth="1"/>
    <col min="8" max="8" width="5.77734375" customWidth="1"/>
    <col min="9" max="9" width="10.33203125" customWidth="1"/>
    <col min="10" max="10" width="5.77734375" customWidth="1"/>
  </cols>
  <sheetData>
    <row r="1" spans="1:12" s="1" customFormat="1" ht="20.399999999999999" thickBot="1">
      <c r="A1" s="646" t="s">
        <v>510</v>
      </c>
      <c r="B1" s="646"/>
      <c r="C1" s="646"/>
      <c r="D1" s="646"/>
      <c r="E1" s="646"/>
      <c r="F1" s="646"/>
      <c r="G1" s="646"/>
      <c r="H1" s="646"/>
      <c r="I1" s="646"/>
      <c r="J1" s="646"/>
    </row>
    <row r="2" spans="1:12" ht="24" customHeight="1" thickTop="1">
      <c r="A2" s="230" t="s">
        <v>115</v>
      </c>
      <c r="B2" s="649">
        <f>'Information Page'!B3</f>
        <v>0</v>
      </c>
      <c r="C2" s="649"/>
      <c r="D2" s="649"/>
      <c r="E2" s="649"/>
      <c r="F2" s="650" t="s">
        <v>447</v>
      </c>
      <c r="G2" s="650"/>
      <c r="H2" s="651" t="str">
        <f>IF('Cover Page'!C5='Cover Page'!G5,
TEXT('Cover Page'!C5,"mmmm d, yyyy"),
TEXT('Cover Page'!C5,"mmmm") &amp; " " &amp;
TEXT('Cover Page'!C5,"d") &amp; "-" &amp;
TEXT('Cover Page'!G5,"d") &amp; ", " &amp;
TEXT('Cover Page'!C5,"yyyy"))</f>
        <v>January 0, 1900</v>
      </c>
      <c r="I2" s="651"/>
      <c r="J2" s="651"/>
      <c r="K2" s="11"/>
      <c r="L2" s="2"/>
    </row>
    <row r="3" spans="1:12" s="1" customFormat="1" ht="24" customHeight="1">
      <c r="A3" s="230" t="s">
        <v>426</v>
      </c>
      <c r="B3" s="652">
        <f>'Cover Page'!C4</f>
        <v>0</v>
      </c>
      <c r="C3" s="652"/>
      <c r="D3" s="652"/>
      <c r="E3" s="652"/>
      <c r="F3" s="645"/>
      <c r="G3" s="645"/>
      <c r="H3" s="645"/>
      <c r="I3" s="645"/>
      <c r="J3" s="645"/>
    </row>
    <row r="4" spans="1:12" s="1" customFormat="1" ht="7.2" customHeight="1">
      <c r="A4" s="220"/>
      <c r="B4" s="221"/>
      <c r="C4" s="221"/>
      <c r="D4" s="221"/>
      <c r="E4" s="221"/>
      <c r="F4" s="222"/>
      <c r="G4" s="222"/>
      <c r="H4" s="222"/>
      <c r="I4" s="222"/>
      <c r="J4" s="223"/>
    </row>
    <row r="5" spans="1:12" s="1" customFormat="1" ht="28.8" customHeight="1">
      <c r="A5" s="648" t="s">
        <v>76</v>
      </c>
      <c r="B5" s="648"/>
      <c r="C5" s="647" t="s">
        <v>77</v>
      </c>
      <c r="D5" s="647"/>
      <c r="E5" s="647" t="s">
        <v>80</v>
      </c>
      <c r="F5" s="647"/>
      <c r="G5" s="647" t="s">
        <v>78</v>
      </c>
      <c r="H5" s="647"/>
      <c r="I5" s="647" t="s">
        <v>81</v>
      </c>
      <c r="J5" s="647"/>
    </row>
    <row r="6" spans="1:12" s="1" customFormat="1" ht="7.2" customHeight="1">
      <c r="A6" s="628"/>
      <c r="B6" s="629"/>
      <c r="C6" s="629"/>
      <c r="D6" s="629"/>
      <c r="E6" s="629"/>
      <c r="F6" s="629"/>
      <c r="G6" s="629"/>
      <c r="H6" s="629"/>
      <c r="I6" s="629"/>
      <c r="J6" s="630"/>
    </row>
    <row r="7" spans="1:12" s="1" customFormat="1" ht="36" customHeight="1">
      <c r="A7" s="644" t="s">
        <v>82</v>
      </c>
      <c r="B7" s="644"/>
      <c r="C7" s="641">
        <v>45</v>
      </c>
      <c r="D7" s="641"/>
      <c r="E7" s="639">
        <f>'SECOR Protocol'!$D$34</f>
        <v>25</v>
      </c>
      <c r="F7" s="639"/>
      <c r="G7" s="627">
        <f>'SECOR Protocol'!$D$35</f>
        <v>0</v>
      </c>
      <c r="H7" s="627"/>
      <c r="I7" s="634">
        <f>'SECOR Protocol'!$D$36</f>
        <v>0</v>
      </c>
      <c r="J7" s="635"/>
    </row>
    <row r="8" spans="1:12" s="1" customFormat="1" ht="36" customHeight="1">
      <c r="A8" s="644" t="s">
        <v>212</v>
      </c>
      <c r="B8" s="644"/>
      <c r="C8" s="641">
        <v>60</v>
      </c>
      <c r="D8" s="641"/>
      <c r="E8" s="639">
        <f>'SECOR Protocol'!$D$79</f>
        <v>55</v>
      </c>
      <c r="F8" s="639"/>
      <c r="G8" s="627">
        <f>'SECOR Protocol'!$D$80</f>
        <v>0</v>
      </c>
      <c r="H8" s="627"/>
      <c r="I8" s="634">
        <f>'SECOR Protocol'!$D$81</f>
        <v>0</v>
      </c>
      <c r="J8" s="635"/>
    </row>
    <row r="9" spans="1:12" s="1" customFormat="1" ht="36" customHeight="1">
      <c r="A9" s="644" t="s">
        <v>213</v>
      </c>
      <c r="B9" s="644"/>
      <c r="C9" s="641">
        <v>50</v>
      </c>
      <c r="D9" s="641"/>
      <c r="E9" s="639">
        <f>'SECOR Protocol'!$D$128</f>
        <v>45</v>
      </c>
      <c r="F9" s="639"/>
      <c r="G9" s="627">
        <f>'SECOR Protocol'!$D$129</f>
        <v>0</v>
      </c>
      <c r="H9" s="627"/>
      <c r="I9" s="634">
        <f>'SECOR Protocol'!$D$130</f>
        <v>0</v>
      </c>
      <c r="J9" s="635"/>
    </row>
    <row r="10" spans="1:12" s="1" customFormat="1" ht="36" customHeight="1">
      <c r="A10" s="644" t="s">
        <v>214</v>
      </c>
      <c r="B10" s="644"/>
      <c r="C10" s="641">
        <v>30</v>
      </c>
      <c r="D10" s="641"/>
      <c r="E10" s="639">
        <f>'SECOR Protocol'!$D$161</f>
        <v>20</v>
      </c>
      <c r="F10" s="639"/>
      <c r="G10" s="627">
        <f>'SECOR Protocol'!$D$162</f>
        <v>0</v>
      </c>
      <c r="H10" s="627"/>
      <c r="I10" s="634">
        <f>'SECOR Protocol'!$D$163</f>
        <v>0</v>
      </c>
      <c r="J10" s="635"/>
    </row>
    <row r="11" spans="1:12" s="1" customFormat="1" ht="36" customHeight="1">
      <c r="A11" s="644" t="s">
        <v>282</v>
      </c>
      <c r="B11" s="644"/>
      <c r="C11" s="641">
        <v>25</v>
      </c>
      <c r="D11" s="641"/>
      <c r="E11" s="639">
        <f>'SECOR Protocol'!$D$188</f>
        <v>15</v>
      </c>
      <c r="F11" s="639"/>
      <c r="G11" s="627">
        <f>'SECOR Protocol'!$D$189</f>
        <v>0</v>
      </c>
      <c r="H11" s="627"/>
      <c r="I11" s="634">
        <f>'SECOR Protocol'!$D$190</f>
        <v>0</v>
      </c>
      <c r="J11" s="635"/>
    </row>
    <row r="12" spans="1:12" s="1" customFormat="1" ht="36" customHeight="1">
      <c r="A12" s="644" t="s">
        <v>216</v>
      </c>
      <c r="B12" s="644"/>
      <c r="C12" s="641">
        <v>25</v>
      </c>
      <c r="D12" s="641"/>
      <c r="E12" s="639">
        <f>'SECOR Protocol'!$D$215</f>
        <v>25</v>
      </c>
      <c r="F12" s="639"/>
      <c r="G12" s="627">
        <f>'SECOR Protocol'!$D$216</f>
        <v>0</v>
      </c>
      <c r="H12" s="627"/>
      <c r="I12" s="634">
        <f>'SECOR Protocol'!$D$217</f>
        <v>0</v>
      </c>
      <c r="J12" s="635"/>
    </row>
    <row r="13" spans="1:12" s="1" customFormat="1" ht="36" customHeight="1">
      <c r="A13" s="644" t="s">
        <v>217</v>
      </c>
      <c r="B13" s="644"/>
      <c r="C13" s="641">
        <v>40</v>
      </c>
      <c r="D13" s="641"/>
      <c r="E13" s="639">
        <f>'SECOR Protocol'!$D$252</f>
        <v>35</v>
      </c>
      <c r="F13" s="639"/>
      <c r="G13" s="627">
        <f>'SECOR Protocol'!$D$253</f>
        <v>0</v>
      </c>
      <c r="H13" s="627"/>
      <c r="I13" s="634">
        <f>'SECOR Protocol'!$D$254</f>
        <v>0</v>
      </c>
      <c r="J13" s="635"/>
    </row>
    <row r="14" spans="1:12" s="1" customFormat="1" ht="36" customHeight="1">
      <c r="A14" s="644" t="s">
        <v>215</v>
      </c>
      <c r="B14" s="644"/>
      <c r="C14" s="641">
        <v>30</v>
      </c>
      <c r="D14" s="641"/>
      <c r="E14" s="639">
        <f>'SECOR Protocol'!$D$284</f>
        <v>20</v>
      </c>
      <c r="F14" s="639"/>
      <c r="G14" s="627">
        <f>'SECOR Protocol'!$D$285</f>
        <v>0</v>
      </c>
      <c r="H14" s="627"/>
      <c r="I14" s="634">
        <f>'SECOR Protocol'!$D$286</f>
        <v>0</v>
      </c>
      <c r="J14" s="635"/>
    </row>
    <row r="15" spans="1:12" s="1" customFormat="1" ht="36" customHeight="1">
      <c r="A15" s="644" t="s">
        <v>218</v>
      </c>
      <c r="B15" s="644"/>
      <c r="C15" s="641">
        <v>30</v>
      </c>
      <c r="D15" s="641"/>
      <c r="E15" s="639">
        <f>'SECOR Protocol'!$D$320</f>
        <v>20</v>
      </c>
      <c r="F15" s="639"/>
      <c r="G15" s="627">
        <f>'SECOR Protocol'!$D$321</f>
        <v>0</v>
      </c>
      <c r="H15" s="627"/>
      <c r="I15" s="634">
        <f>'SECOR Protocol'!$D$322</f>
        <v>0</v>
      </c>
      <c r="J15" s="635"/>
    </row>
    <row r="16" spans="1:12" s="1" customFormat="1" ht="36" customHeight="1">
      <c r="A16" s="644" t="s">
        <v>219</v>
      </c>
      <c r="B16" s="644"/>
      <c r="C16" s="641">
        <v>25</v>
      </c>
      <c r="D16" s="641"/>
      <c r="E16" s="639">
        <f>'SECOR Protocol'!$D$351</f>
        <v>20</v>
      </c>
      <c r="F16" s="639"/>
      <c r="G16" s="627">
        <f>'SECOR Protocol'!$D$352</f>
        <v>0</v>
      </c>
      <c r="H16" s="627"/>
      <c r="I16" s="634">
        <f>'SECOR Protocol'!$D$353</f>
        <v>0</v>
      </c>
      <c r="J16" s="635"/>
    </row>
    <row r="17" spans="1:10" s="1" customFormat="1" ht="28.8" customHeight="1">
      <c r="A17" s="643" t="s">
        <v>79</v>
      </c>
      <c r="B17" s="643"/>
      <c r="C17" s="642">
        <v>360</v>
      </c>
      <c r="D17" s="642"/>
      <c r="E17" s="640">
        <f>SUM(E7:F16)</f>
        <v>280</v>
      </c>
      <c r="F17" s="640"/>
      <c r="G17" s="636">
        <f>SUM(G7:H16)</f>
        <v>0</v>
      </c>
      <c r="H17" s="636"/>
      <c r="I17" s="637">
        <f>G17/E17</f>
        <v>0</v>
      </c>
      <c r="J17" s="638"/>
    </row>
    <row r="18" spans="1:10" s="1" customFormat="1" ht="7.2" customHeight="1">
      <c r="A18" s="224"/>
      <c r="B18" s="225"/>
      <c r="C18" s="226"/>
      <c r="D18" s="226"/>
      <c r="E18" s="226"/>
      <c r="F18" s="226"/>
      <c r="G18" s="227"/>
      <c r="H18" s="227"/>
      <c r="I18" s="228"/>
      <c r="J18" s="229"/>
    </row>
    <row r="19" spans="1:10" s="1" customFormat="1" ht="28.8" customHeight="1">
      <c r="A19" s="631" t="s">
        <v>220</v>
      </c>
      <c r="B19" s="632"/>
      <c r="C19" s="632"/>
      <c r="D19" s="632"/>
      <c r="E19" s="632"/>
      <c r="F19" s="632"/>
      <c r="G19" s="632"/>
      <c r="H19" s="632"/>
      <c r="I19" s="632"/>
      <c r="J19" s="633"/>
    </row>
  </sheetData>
  <sheetProtection algorithmName="SHA-512" hashValue="lkHXpgBmY0n/pxQedanO5uT8cY1f5Szw5u8r0+y0xYIDoqefXeIKLVEzwco8mvn5UzyektpjYMFits4Exh6ZDw==" saltValue="SGN7VKSzKnZ4dDkQFidLpw==" spinCount="100000" sheet="1" formatCells="0" formatColumns="0" formatRows="0"/>
  <mergeCells count="68">
    <mergeCell ref="F3:J3"/>
    <mergeCell ref="A1:J1"/>
    <mergeCell ref="I5:J5"/>
    <mergeCell ref="G5:H5"/>
    <mergeCell ref="E5:F5"/>
    <mergeCell ref="C5:D5"/>
    <mergeCell ref="A5:B5"/>
    <mergeCell ref="B2:E2"/>
    <mergeCell ref="F2:G2"/>
    <mergeCell ref="H2:J2"/>
    <mergeCell ref="B3:E3"/>
    <mergeCell ref="C12:D12"/>
    <mergeCell ref="A7:B7"/>
    <mergeCell ref="A8:B8"/>
    <mergeCell ref="A9:B9"/>
    <mergeCell ref="A10:B10"/>
    <mergeCell ref="A11:B11"/>
    <mergeCell ref="A12:B12"/>
    <mergeCell ref="C7:D7"/>
    <mergeCell ref="C8:D8"/>
    <mergeCell ref="C9:D9"/>
    <mergeCell ref="C10:D10"/>
    <mergeCell ref="C11:D11"/>
    <mergeCell ref="A17:B17"/>
    <mergeCell ref="A13:B13"/>
    <mergeCell ref="A14:B14"/>
    <mergeCell ref="A15:B15"/>
    <mergeCell ref="A16:B16"/>
    <mergeCell ref="C13:D13"/>
    <mergeCell ref="C14:D14"/>
    <mergeCell ref="C15:D15"/>
    <mergeCell ref="C16:D16"/>
    <mergeCell ref="C17:D17"/>
    <mergeCell ref="E7:F7"/>
    <mergeCell ref="E8:F8"/>
    <mergeCell ref="E9:F9"/>
    <mergeCell ref="E10:F10"/>
    <mergeCell ref="E11:F11"/>
    <mergeCell ref="E16:F16"/>
    <mergeCell ref="E17:F17"/>
    <mergeCell ref="G8:H8"/>
    <mergeCell ref="G9:H9"/>
    <mergeCell ref="G10:H10"/>
    <mergeCell ref="G11:H11"/>
    <mergeCell ref="G12:H12"/>
    <mergeCell ref="E12:F12"/>
    <mergeCell ref="I15:J15"/>
    <mergeCell ref="I14:J14"/>
    <mergeCell ref="I13:J13"/>
    <mergeCell ref="E13:F13"/>
    <mergeCell ref="E14:F14"/>
    <mergeCell ref="E15:F15"/>
    <mergeCell ref="G7:H7"/>
    <mergeCell ref="A6:J6"/>
    <mergeCell ref="A19:J19"/>
    <mergeCell ref="I12:J12"/>
    <mergeCell ref="I11:J11"/>
    <mergeCell ref="I10:J10"/>
    <mergeCell ref="I9:J9"/>
    <mergeCell ref="I8:J8"/>
    <mergeCell ref="I7:J7"/>
    <mergeCell ref="G13:H13"/>
    <mergeCell ref="G14:H14"/>
    <mergeCell ref="G15:H15"/>
    <mergeCell ref="G16:H16"/>
    <mergeCell ref="G17:H17"/>
    <mergeCell ref="I17:J17"/>
    <mergeCell ref="I16:J16"/>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1726EA-3374-4C26-9211-A9F53CDE9487}">
  <dimension ref="A1:E80"/>
  <sheetViews>
    <sheetView workbookViewId="0">
      <selection activeCell="L14" sqref="L14"/>
    </sheetView>
  </sheetViews>
  <sheetFormatPr defaultRowHeight="14.4"/>
  <cols>
    <col min="1" max="1" width="10.88671875" style="10" customWidth="1"/>
  </cols>
  <sheetData>
    <row r="1" spans="1:5" ht="31.2">
      <c r="A1" s="96" t="s">
        <v>4</v>
      </c>
      <c r="B1" s="94" t="s">
        <v>234</v>
      </c>
      <c r="C1" s="94" t="s">
        <v>235</v>
      </c>
      <c r="D1" s="98" t="s">
        <v>503</v>
      </c>
    </row>
    <row r="2" spans="1:5" ht="15.6">
      <c r="A2" s="97">
        <v>1.1000000000000001</v>
      </c>
      <c r="B2" s="95">
        <v>5</v>
      </c>
      <c r="C2" s="95" t="s">
        <v>236</v>
      </c>
      <c r="D2" t="str" cm="1">
        <f t="array" aca="1" ref="D2" ca="1">IF(C2="", "", IF(AND(ISNUMBER(INDIRECT(C2)), INDIRECT(C2)&lt;B2), INDIRECT(C2), ""))</f>
        <v/>
      </c>
      <c r="E2">
        <f>IF(A2&lt;&gt;"",ROW()-ROW($A$2)+1,"")</f>
        <v>1</v>
      </c>
    </row>
    <row r="3" spans="1:5" ht="15.6">
      <c r="A3" s="97">
        <v>1.2</v>
      </c>
      <c r="B3" s="95">
        <v>5</v>
      </c>
      <c r="C3" s="95" t="s">
        <v>450</v>
      </c>
      <c r="D3" t="str" cm="1">
        <f t="array" aca="1" ref="D3" ca="1">IF(C3="", "", IF(AND(ISNUMBER(INDIRECT(C3)), INDIRECT(C3)&lt;B3), INDIRECT(C3), ""))</f>
        <v/>
      </c>
      <c r="E3">
        <f t="shared" ref="E3:E66" si="0">IF(A3&lt;&gt;"",ROW()-ROW($A$2)+1,"")</f>
        <v>2</v>
      </c>
    </row>
    <row r="4" spans="1:5" ht="15.6">
      <c r="A4" s="97" t="s">
        <v>237</v>
      </c>
      <c r="B4" s="95">
        <v>5</v>
      </c>
      <c r="C4" s="95" t="s">
        <v>451</v>
      </c>
      <c r="D4" t="str" cm="1">
        <f t="array" aca="1" ref="D4" ca="1">IF(C4="", "", IF(AND(ISNUMBER(INDIRECT(C4)), INDIRECT(C4)&lt;B4), INDIRECT(C4), ""))</f>
        <v/>
      </c>
      <c r="E4">
        <f t="shared" si="0"/>
        <v>3</v>
      </c>
    </row>
    <row r="5" spans="1:5" ht="15.6">
      <c r="A5" s="97" t="s">
        <v>238</v>
      </c>
      <c r="B5" s="95">
        <v>5</v>
      </c>
      <c r="C5" s="95" t="s">
        <v>231</v>
      </c>
      <c r="D5" t="str" cm="1">
        <f t="array" aca="1" ref="D5" ca="1">IF(C5="", "", IF(AND(ISNUMBER(INDIRECT(C5)), INDIRECT(C5)&lt;B5), INDIRECT(C5), ""))</f>
        <v/>
      </c>
      <c r="E5">
        <f t="shared" si="0"/>
        <v>4</v>
      </c>
    </row>
    <row r="6" spans="1:5" ht="15.6">
      <c r="A6" s="97" t="s">
        <v>240</v>
      </c>
      <c r="B6" s="95">
        <v>5</v>
      </c>
      <c r="C6" s="95" t="s">
        <v>239</v>
      </c>
      <c r="D6" t="str" cm="1">
        <f t="array" aca="1" ref="D6" ca="1">IF(C6="", "", IF(AND(ISNUMBER(INDIRECT(C6)), INDIRECT(C6)&lt;B6), INDIRECT(C6), ""))</f>
        <v/>
      </c>
      <c r="E6">
        <f t="shared" si="0"/>
        <v>5</v>
      </c>
    </row>
    <row r="7" spans="1:5" ht="15.6">
      <c r="A7" s="97" t="s">
        <v>241</v>
      </c>
      <c r="B7" s="95">
        <v>5</v>
      </c>
      <c r="C7" s="95" t="s">
        <v>452</v>
      </c>
      <c r="D7" t="str" cm="1">
        <f t="array" aca="1" ref="D7" ca="1">IF(C7="", "", IF(AND(ISNUMBER(INDIRECT(C7)), INDIRECT(C7)&lt;B7), INDIRECT(C7), ""))</f>
        <v/>
      </c>
      <c r="E7">
        <f t="shared" si="0"/>
        <v>6</v>
      </c>
    </row>
    <row r="8" spans="1:5" ht="15.6">
      <c r="A8" s="97" t="s">
        <v>242</v>
      </c>
      <c r="B8" s="95">
        <v>5</v>
      </c>
      <c r="C8" s="95" t="s">
        <v>453</v>
      </c>
      <c r="D8" t="str" cm="1">
        <f t="array" aca="1" ref="D8" ca="1">IF(C8="", "", IF(AND(ISNUMBER(INDIRECT(C8)), INDIRECT(C8)&lt;B8), INDIRECT(C8), ""))</f>
        <v/>
      </c>
      <c r="E8">
        <f t="shared" si="0"/>
        <v>7</v>
      </c>
    </row>
    <row r="9" spans="1:5" ht="15.6">
      <c r="A9" s="97">
        <v>1.5</v>
      </c>
      <c r="B9" s="95">
        <v>5</v>
      </c>
      <c r="C9" s="95" t="s">
        <v>454</v>
      </c>
      <c r="D9" t="str" cm="1">
        <f t="array" aca="1" ref="D9" ca="1">IF(C9="", "", IF(AND(ISNUMBER(INDIRECT(C9)), INDIRECT(C9)&lt;B9), INDIRECT(C9), ""))</f>
        <v/>
      </c>
      <c r="E9">
        <f t="shared" si="0"/>
        <v>8</v>
      </c>
    </row>
    <row r="10" spans="1:5" ht="15.6">
      <c r="A10" s="97">
        <v>1.6</v>
      </c>
      <c r="B10" s="95">
        <v>5</v>
      </c>
      <c r="C10" s="95" t="s">
        <v>455</v>
      </c>
      <c r="D10" t="str" cm="1">
        <f t="array" aca="1" ref="D10" ca="1">IF(C10="", "", IF(AND(ISNUMBER(INDIRECT(C10)), INDIRECT(C10)&lt;B10), INDIRECT(C10), ""))</f>
        <v/>
      </c>
      <c r="E10">
        <f t="shared" si="0"/>
        <v>9</v>
      </c>
    </row>
    <row r="11" spans="1:5" ht="15.6">
      <c r="A11" s="406" t="s">
        <v>243</v>
      </c>
      <c r="B11" s="407">
        <v>10</v>
      </c>
      <c r="C11" s="407" t="s">
        <v>456</v>
      </c>
      <c r="D11" t="str" cm="1">
        <f t="array" aca="1" ref="D11" ca="1">IF(C11="", "", IF(AND(ISNUMBER(INDIRECT(C11)), INDIRECT(C11)&lt;B11), INDIRECT(C11), ""))</f>
        <v/>
      </c>
      <c r="E11">
        <f t="shared" si="0"/>
        <v>10</v>
      </c>
    </row>
    <row r="12" spans="1:5" ht="15.6">
      <c r="A12" s="406" t="s">
        <v>244</v>
      </c>
      <c r="B12" s="407">
        <v>10</v>
      </c>
      <c r="C12" s="407" t="s">
        <v>457</v>
      </c>
      <c r="D12" t="str" cm="1">
        <f t="array" aca="1" ref="D12" ca="1">IF(C12="", "", IF(AND(ISNUMBER(INDIRECT(C12)), INDIRECT(C12)&lt;B12), INDIRECT(C12), ""))</f>
        <v/>
      </c>
      <c r="E12">
        <f t="shared" si="0"/>
        <v>11</v>
      </c>
    </row>
    <row r="13" spans="1:5" ht="15.6">
      <c r="A13" s="406" t="s">
        <v>245</v>
      </c>
      <c r="B13" s="407">
        <v>10</v>
      </c>
      <c r="C13" s="407" t="s">
        <v>458</v>
      </c>
      <c r="D13" t="str" cm="1">
        <f t="array" aca="1" ref="D13" ca="1">IF(C13="", "", IF(AND(ISNUMBER(INDIRECT(C13)), INDIRECT(C13)&lt;B13), INDIRECT(C13), ""))</f>
        <v/>
      </c>
      <c r="E13">
        <f t="shared" si="0"/>
        <v>12</v>
      </c>
    </row>
    <row r="14" spans="1:5" ht="15.6">
      <c r="A14" s="406" t="s">
        <v>501</v>
      </c>
      <c r="B14" s="407">
        <v>5</v>
      </c>
      <c r="C14" s="407" t="s">
        <v>246</v>
      </c>
      <c r="D14" t="str" cm="1">
        <f t="array" aca="1" ref="D14" ca="1">IF(C14="", "", IF(AND(ISNUMBER(INDIRECT(C14)), INDIRECT(C14)&lt;B14), INDIRECT(C14), ""))</f>
        <v/>
      </c>
      <c r="E14">
        <f t="shared" si="0"/>
        <v>13</v>
      </c>
    </row>
    <row r="15" spans="1:5" ht="15.6">
      <c r="A15" s="406" t="s">
        <v>247</v>
      </c>
      <c r="B15" s="407">
        <v>5</v>
      </c>
      <c r="C15" s="407" t="s">
        <v>459</v>
      </c>
      <c r="D15" t="str" cm="1">
        <f t="array" aca="1" ref="D15" ca="1">IF(C15="", "", IF(AND(ISNUMBER(INDIRECT(C15)), INDIRECT(C15)&lt;B15), INDIRECT(C15), ""))</f>
        <v/>
      </c>
      <c r="E15">
        <f t="shared" si="0"/>
        <v>14</v>
      </c>
    </row>
    <row r="16" spans="1:5" ht="15.6">
      <c r="A16" s="406">
        <v>2.2000000000000002</v>
      </c>
      <c r="B16" s="407">
        <v>5</v>
      </c>
      <c r="C16" s="407" t="s">
        <v>460</v>
      </c>
      <c r="D16" t="str" cm="1">
        <f t="array" aca="1" ref="D16" ca="1">IF(C16="", "", IF(AND(ISNUMBER(INDIRECT(C16)), INDIRECT(C16)&lt;B16), INDIRECT(C16), ""))</f>
        <v/>
      </c>
      <c r="E16">
        <f t="shared" si="0"/>
        <v>15</v>
      </c>
    </row>
    <row r="17" spans="1:5" ht="15.6">
      <c r="A17" s="406">
        <v>2.2999999999999998</v>
      </c>
      <c r="B17" s="407">
        <v>5</v>
      </c>
      <c r="C17" s="407" t="s">
        <v>461</v>
      </c>
      <c r="D17" t="str" cm="1">
        <f t="array" aca="1" ref="D17" ca="1">IF(C17="", "", IF(AND(ISNUMBER(INDIRECT(C17)), INDIRECT(C17)&lt;B17), INDIRECT(C17), ""))</f>
        <v/>
      </c>
      <c r="E17">
        <f t="shared" si="0"/>
        <v>16</v>
      </c>
    </row>
    <row r="18" spans="1:5" ht="15.6">
      <c r="A18" s="406">
        <v>2.4</v>
      </c>
      <c r="B18" s="407">
        <v>5</v>
      </c>
      <c r="C18" s="407" t="s">
        <v>462</v>
      </c>
      <c r="D18" t="str" cm="1">
        <f t="array" aca="1" ref="D18" ca="1">IF(C18="", "", IF(AND(ISNUMBER(INDIRECT(C18)), INDIRECT(C18)&lt;B18), INDIRECT(C18), ""))</f>
        <v/>
      </c>
      <c r="E18">
        <f t="shared" si="0"/>
        <v>17</v>
      </c>
    </row>
    <row r="19" spans="1:5" ht="15.6">
      <c r="A19" s="406">
        <v>2.5</v>
      </c>
      <c r="B19" s="407">
        <v>5</v>
      </c>
      <c r="C19" s="407" t="s">
        <v>463</v>
      </c>
      <c r="D19" t="str" cm="1">
        <f t="array" aca="1" ref="D19" ca="1">IF(C19="", "", IF(AND(ISNUMBER(INDIRECT(C19)), INDIRECT(C19)&lt;B19), INDIRECT(C19), ""))</f>
        <v/>
      </c>
      <c r="E19">
        <f t="shared" si="0"/>
        <v>18</v>
      </c>
    </row>
    <row r="20" spans="1:5" ht="15.6">
      <c r="A20" s="97">
        <v>3.1</v>
      </c>
      <c r="B20" s="95">
        <v>10</v>
      </c>
      <c r="C20" s="95" t="s">
        <v>464</v>
      </c>
      <c r="D20" t="str" cm="1">
        <f t="array" aca="1" ref="D20" ca="1">IF(C20="", "", IF(AND(ISNUMBER(INDIRECT(C20)), INDIRECT(C20)&lt;B20), INDIRECT(C20), ""))</f>
        <v/>
      </c>
      <c r="E20">
        <f t="shared" si="0"/>
        <v>19</v>
      </c>
    </row>
    <row r="21" spans="1:5" ht="15.6">
      <c r="A21" s="97" t="s">
        <v>248</v>
      </c>
      <c r="B21" s="95">
        <v>2</v>
      </c>
      <c r="C21" s="95" t="s">
        <v>465</v>
      </c>
      <c r="D21" t="str" cm="1">
        <f t="array" aca="1" ref="D21" ca="1">IF(C21="", "", IF(AND(ISNUMBER(INDIRECT(C21)), INDIRECT(C21)&lt;B21), INDIRECT(C21), ""))</f>
        <v/>
      </c>
      <c r="E21">
        <f t="shared" si="0"/>
        <v>20</v>
      </c>
    </row>
    <row r="22" spans="1:5" ht="15.6">
      <c r="A22" s="97" t="s">
        <v>250</v>
      </c>
      <c r="B22" s="95">
        <v>2</v>
      </c>
      <c r="C22" s="95" t="s">
        <v>249</v>
      </c>
      <c r="D22" t="str" cm="1">
        <f t="array" aca="1" ref="D22" ca="1">IF(C22="", "", IF(AND(ISNUMBER(INDIRECT(C22)), INDIRECT(C22)&lt;B22), INDIRECT(C22), ""))</f>
        <v/>
      </c>
      <c r="E22">
        <f t="shared" si="0"/>
        <v>21</v>
      </c>
    </row>
    <row r="23" spans="1:5" ht="15.6">
      <c r="A23" s="97" t="s">
        <v>252</v>
      </c>
      <c r="B23" s="95">
        <v>1</v>
      </c>
      <c r="C23" s="95" t="s">
        <v>251</v>
      </c>
      <c r="D23" t="str" cm="1">
        <f t="array" aca="1" ref="D23" ca="1">IF(C23="", "", IF(AND(ISNUMBER(INDIRECT(C23)), INDIRECT(C23)&lt;B23), INDIRECT(C23), ""))</f>
        <v/>
      </c>
      <c r="E23">
        <f t="shared" si="0"/>
        <v>22</v>
      </c>
    </row>
    <row r="24" spans="1:5" ht="15.6">
      <c r="A24" s="97">
        <v>3.3</v>
      </c>
      <c r="B24" s="95">
        <v>5</v>
      </c>
      <c r="C24" s="95" t="s">
        <v>253</v>
      </c>
      <c r="D24" t="str" cm="1">
        <f t="array" aca="1" ref="D24" ca="1">IF(C24="", "", IF(AND(ISNUMBER(INDIRECT(C24)), INDIRECT(C24)&lt;B24), INDIRECT(C24), ""))</f>
        <v/>
      </c>
      <c r="E24">
        <f t="shared" si="0"/>
        <v>23</v>
      </c>
    </row>
    <row r="25" spans="1:5" ht="15.6">
      <c r="A25" s="97">
        <v>3.4</v>
      </c>
      <c r="B25" s="95">
        <v>5</v>
      </c>
      <c r="C25" s="95" t="s">
        <v>254</v>
      </c>
      <c r="D25" t="str" cm="1">
        <f t="array" aca="1" ref="D25" ca="1">IF(C25="", "", IF(AND(ISNUMBER(INDIRECT(C25)), INDIRECT(C25)&lt;B25), INDIRECT(C25), ""))</f>
        <v/>
      </c>
      <c r="E25">
        <f t="shared" si="0"/>
        <v>24</v>
      </c>
    </row>
    <row r="26" spans="1:5" ht="15.6">
      <c r="A26" s="97" t="s">
        <v>502</v>
      </c>
      <c r="B26" s="95">
        <v>5</v>
      </c>
      <c r="C26" s="95" t="s">
        <v>255</v>
      </c>
      <c r="D26" t="str" cm="1">
        <f t="array" aca="1" ref="D26" ca="1">IF(C26="", "", IF(AND(ISNUMBER(INDIRECT(C26)), INDIRECT(C26)&lt;B26), INDIRECT(C26), ""))</f>
        <v/>
      </c>
      <c r="E26">
        <f t="shared" si="0"/>
        <v>25</v>
      </c>
    </row>
    <row r="27" spans="1:5" ht="15.6">
      <c r="A27" s="97">
        <v>3.5</v>
      </c>
      <c r="B27" s="95">
        <v>5</v>
      </c>
      <c r="C27" s="95" t="s">
        <v>256</v>
      </c>
      <c r="D27" t="str" cm="1">
        <f t="array" aca="1" ref="D27" ca="1">IF(C27="", "", IF(AND(ISNUMBER(INDIRECT(C27)), INDIRECT(C27)&lt;B27), INDIRECT(C27), ""))</f>
        <v/>
      </c>
      <c r="E27">
        <f t="shared" si="0"/>
        <v>26</v>
      </c>
    </row>
    <row r="28" spans="1:5" ht="15.6">
      <c r="A28" s="97">
        <v>3.6</v>
      </c>
      <c r="B28" s="95">
        <v>5</v>
      </c>
      <c r="C28" s="95" t="s">
        <v>466</v>
      </c>
      <c r="D28" t="str" cm="1">
        <f t="array" aca="1" ref="D28" ca="1">IF(C28="", "", IF(AND(ISNUMBER(INDIRECT(C28)), INDIRECT(C28)&lt;B28), INDIRECT(C28), ""))</f>
        <v/>
      </c>
      <c r="E28">
        <f t="shared" si="0"/>
        <v>27</v>
      </c>
    </row>
    <row r="29" spans="1:5" ht="15.6">
      <c r="A29" s="97">
        <v>3.7</v>
      </c>
      <c r="B29" s="95">
        <v>5</v>
      </c>
      <c r="C29" s="95" t="s">
        <v>467</v>
      </c>
      <c r="D29" t="str" cm="1">
        <f t="array" aca="1" ref="D29" ca="1">IF(C29="", "", IF(AND(ISNUMBER(INDIRECT(C29)), INDIRECT(C29)&lt;B29), INDIRECT(C29), ""))</f>
        <v/>
      </c>
      <c r="E29">
        <f t="shared" si="0"/>
        <v>28</v>
      </c>
    </row>
    <row r="30" spans="1:5" ht="15.6">
      <c r="A30" s="97">
        <v>3.8</v>
      </c>
      <c r="B30" s="95">
        <v>5</v>
      </c>
      <c r="C30" s="95" t="s">
        <v>468</v>
      </c>
      <c r="D30" t="str" cm="1">
        <f t="array" aca="1" ref="D30" ca="1">IF(C30="", "", IF(AND(ISNUMBER(INDIRECT(C30)), INDIRECT(C30)&lt;B30), INDIRECT(C30), ""))</f>
        <v/>
      </c>
      <c r="E30">
        <f t="shared" si="0"/>
        <v>29</v>
      </c>
    </row>
    <row r="31" spans="1:5" ht="15.6">
      <c r="A31" s="406">
        <v>4.0999999999999996</v>
      </c>
      <c r="B31" s="407">
        <v>5</v>
      </c>
      <c r="C31" s="407" t="s">
        <v>469</v>
      </c>
      <c r="D31" t="str" cm="1">
        <f t="array" aca="1" ref="D31" ca="1">IF(C31="", "", IF(AND(ISNUMBER(INDIRECT(C31)), INDIRECT(C31)&lt;B31), INDIRECT(C31), ""))</f>
        <v/>
      </c>
      <c r="E31">
        <f t="shared" si="0"/>
        <v>30</v>
      </c>
    </row>
    <row r="32" spans="1:5" ht="15.6">
      <c r="A32" s="406">
        <v>4.2</v>
      </c>
      <c r="B32" s="407">
        <v>5</v>
      </c>
      <c r="C32" s="407" t="s">
        <v>470</v>
      </c>
      <c r="D32" t="str" cm="1">
        <f t="array" aca="1" ref="D32" ca="1">IF(C32="", "", IF(AND(ISNUMBER(INDIRECT(C32)), INDIRECT(C32)&lt;B32), INDIRECT(C32), ""))</f>
        <v/>
      </c>
      <c r="E32">
        <f t="shared" si="0"/>
        <v>31</v>
      </c>
    </row>
    <row r="33" spans="1:5" ht="15.6">
      <c r="A33" s="406">
        <v>4.3</v>
      </c>
      <c r="B33" s="407">
        <v>10</v>
      </c>
      <c r="C33" s="407" t="s">
        <v>471</v>
      </c>
      <c r="D33" t="str" cm="1">
        <f t="array" aca="1" ref="D33" ca="1">IF(C33="", "", IF(AND(ISNUMBER(INDIRECT(C33)), INDIRECT(C33)&lt;B33), INDIRECT(C33), ""))</f>
        <v/>
      </c>
      <c r="E33">
        <f t="shared" si="0"/>
        <v>32</v>
      </c>
    </row>
    <row r="34" spans="1:5" ht="15.6">
      <c r="A34" s="406">
        <v>4.4000000000000004</v>
      </c>
      <c r="B34" s="407">
        <v>5</v>
      </c>
      <c r="C34" s="407" t="s">
        <v>472</v>
      </c>
      <c r="D34" t="str" cm="1">
        <f t="array" aca="1" ref="D34" ca="1">IF(C34="", "", IF(AND(ISNUMBER(INDIRECT(C34)), INDIRECT(C34)&lt;B34), INDIRECT(C34), ""))</f>
        <v/>
      </c>
      <c r="E34">
        <f t="shared" si="0"/>
        <v>33</v>
      </c>
    </row>
    <row r="35" spans="1:5" ht="15.6">
      <c r="A35" s="406">
        <v>4.5</v>
      </c>
      <c r="B35" s="407">
        <v>5</v>
      </c>
      <c r="C35" s="407" t="s">
        <v>473</v>
      </c>
      <c r="D35" t="str" cm="1">
        <f t="array" aca="1" ref="D35" ca="1">IF(C35="", "", IF(AND(ISNUMBER(INDIRECT(C35)), INDIRECT(C35)&lt;B35), INDIRECT(C35), ""))</f>
        <v/>
      </c>
      <c r="E35">
        <f t="shared" si="0"/>
        <v>34</v>
      </c>
    </row>
    <row r="36" spans="1:5" ht="15.6">
      <c r="A36" s="97">
        <v>5.0999999999999996</v>
      </c>
      <c r="B36" s="95">
        <v>5</v>
      </c>
      <c r="C36" s="95" t="s">
        <v>474</v>
      </c>
      <c r="D36" t="str" cm="1">
        <f t="array" aca="1" ref="D36" ca="1">IF(C36="", "", IF(AND(ISNUMBER(INDIRECT(C36)), INDIRECT(C36)&lt;B36), INDIRECT(C36), ""))</f>
        <v/>
      </c>
      <c r="E36">
        <f t="shared" si="0"/>
        <v>35</v>
      </c>
    </row>
    <row r="37" spans="1:5" ht="15.6">
      <c r="A37" s="97">
        <v>5.2</v>
      </c>
      <c r="B37" s="95">
        <v>5</v>
      </c>
      <c r="C37" s="95" t="s">
        <v>257</v>
      </c>
      <c r="D37" t="str" cm="1">
        <f t="array" aca="1" ref="D37" ca="1">IF(C37="", "", IF(AND(ISNUMBER(INDIRECT(C37)), INDIRECT(C37)&lt;B37), INDIRECT(C37), ""))</f>
        <v/>
      </c>
      <c r="E37">
        <f t="shared" si="0"/>
        <v>36</v>
      </c>
    </row>
    <row r="38" spans="1:5" ht="15.6">
      <c r="A38" s="97">
        <v>5.3</v>
      </c>
      <c r="B38" s="95">
        <v>5</v>
      </c>
      <c r="C38" s="95" t="s">
        <v>475</v>
      </c>
      <c r="D38" t="str" cm="1">
        <f t="array" aca="1" ref="D38" ca="1">IF(C38="", "", IF(AND(ISNUMBER(INDIRECT(C38)), INDIRECT(C38)&lt;B38), INDIRECT(C38), ""))</f>
        <v/>
      </c>
      <c r="E38">
        <f t="shared" si="0"/>
        <v>37</v>
      </c>
    </row>
    <row r="39" spans="1:5" ht="15.6">
      <c r="A39" s="97" t="s">
        <v>258</v>
      </c>
      <c r="B39" s="95">
        <v>5</v>
      </c>
      <c r="C39" s="95" t="s">
        <v>476</v>
      </c>
      <c r="D39" t="str" cm="1">
        <f t="array" aca="1" ref="D39" ca="1">IF(C39="", "", IF(AND(ISNUMBER(INDIRECT(C39)), INDIRECT(C39)&lt;B39), INDIRECT(C39), ""))</f>
        <v/>
      </c>
      <c r="E39">
        <f t="shared" si="0"/>
        <v>38</v>
      </c>
    </row>
    <row r="40" spans="1:5" ht="15.6">
      <c r="A40" s="97" t="s">
        <v>259</v>
      </c>
      <c r="B40" s="95">
        <v>5</v>
      </c>
      <c r="C40" s="95" t="s">
        <v>477</v>
      </c>
      <c r="D40" t="str" cm="1">
        <f t="array" aca="1" ref="D40" ca="1">IF(C40="", "", IF(AND(ISNUMBER(INDIRECT(C40)), INDIRECT(C40)&lt;B40), INDIRECT(C40), ""))</f>
        <v/>
      </c>
      <c r="E40">
        <f t="shared" si="0"/>
        <v>39</v>
      </c>
    </row>
    <row r="41" spans="1:5" ht="15.6">
      <c r="A41" s="406">
        <v>6.1</v>
      </c>
      <c r="B41" s="407">
        <v>5</v>
      </c>
      <c r="C41" s="407" t="s">
        <v>478</v>
      </c>
      <c r="D41" t="str" cm="1">
        <f t="array" aca="1" ref="D41" ca="1">IF(C41="", "", IF(AND(ISNUMBER(INDIRECT(C41)), INDIRECT(C41)&lt;B41), INDIRECT(C41), ""))</f>
        <v/>
      </c>
      <c r="E41">
        <f t="shared" si="0"/>
        <v>40</v>
      </c>
    </row>
    <row r="42" spans="1:5" ht="15.6">
      <c r="A42" s="406">
        <v>6.2</v>
      </c>
      <c r="B42" s="407">
        <v>5</v>
      </c>
      <c r="C42" s="407" t="s">
        <v>479</v>
      </c>
      <c r="D42" t="str" cm="1">
        <f t="array" aca="1" ref="D42" ca="1">IF(C42="", "", IF(AND(ISNUMBER(INDIRECT(C42)), INDIRECT(C42)&lt;B42), INDIRECT(C42), ""))</f>
        <v/>
      </c>
      <c r="E42">
        <f t="shared" si="0"/>
        <v>41</v>
      </c>
    </row>
    <row r="43" spans="1:5" ht="15.6">
      <c r="A43" s="406">
        <v>6.3</v>
      </c>
      <c r="B43" s="407">
        <v>10</v>
      </c>
      <c r="C43" s="407" t="s">
        <v>480</v>
      </c>
      <c r="D43" t="str" cm="1">
        <f t="array" aca="1" ref="D43" ca="1">IF(C43="", "", IF(AND(ISNUMBER(INDIRECT(C43)), INDIRECT(C43)&lt;B43), INDIRECT(C43), ""))</f>
        <v/>
      </c>
      <c r="E43">
        <f t="shared" si="0"/>
        <v>42</v>
      </c>
    </row>
    <row r="44" spans="1:5" ht="15.6">
      <c r="A44" s="406">
        <v>6.4</v>
      </c>
      <c r="B44" s="407">
        <v>5</v>
      </c>
      <c r="C44" s="407" t="s">
        <v>481</v>
      </c>
      <c r="D44" t="str" cm="1">
        <f t="array" aca="1" ref="D44" ca="1">IF(C44="", "", IF(AND(ISNUMBER(INDIRECT(C44)), INDIRECT(C44)&lt;B44), INDIRECT(C44), ""))</f>
        <v/>
      </c>
      <c r="E44">
        <f t="shared" si="0"/>
        <v>43</v>
      </c>
    </row>
    <row r="45" spans="1:5" ht="15.6">
      <c r="A45" s="97">
        <v>7.1</v>
      </c>
      <c r="B45" s="95">
        <v>10</v>
      </c>
      <c r="C45" s="95" t="s">
        <v>482</v>
      </c>
      <c r="D45" t="str" cm="1">
        <f t="array" aca="1" ref="D45" ca="1">IF(C45="", "", IF(AND(ISNUMBER(INDIRECT(C45)), INDIRECT(C45)&lt;B45), INDIRECT(C45), ""))</f>
        <v/>
      </c>
      <c r="E45">
        <f t="shared" si="0"/>
        <v>44</v>
      </c>
    </row>
    <row r="46" spans="1:5" ht="15.6">
      <c r="A46" s="97">
        <v>7.2</v>
      </c>
      <c r="B46" s="95">
        <v>5</v>
      </c>
      <c r="C46" s="95" t="s">
        <v>483</v>
      </c>
      <c r="D46" t="str" cm="1">
        <f t="array" aca="1" ref="D46" ca="1">IF(C46="", "", IF(AND(ISNUMBER(INDIRECT(C46)), INDIRECT(C46)&lt;B46), INDIRECT(C46), ""))</f>
        <v/>
      </c>
      <c r="E46">
        <f t="shared" si="0"/>
        <v>45</v>
      </c>
    </row>
    <row r="47" spans="1:5" ht="15.6">
      <c r="A47" s="97" t="s">
        <v>261</v>
      </c>
      <c r="B47" s="95">
        <v>5</v>
      </c>
      <c r="C47" s="95" t="s">
        <v>484</v>
      </c>
      <c r="D47" t="str" cm="1">
        <f t="array" aca="1" ref="D47" ca="1">IF(C47="", "", IF(AND(ISNUMBER(INDIRECT(C47)), INDIRECT(C47)&lt;B47), INDIRECT(C47), ""))</f>
        <v/>
      </c>
      <c r="E47">
        <f t="shared" si="0"/>
        <v>46</v>
      </c>
    </row>
    <row r="48" spans="1:5" ht="15.6">
      <c r="A48" s="97" t="s">
        <v>263</v>
      </c>
      <c r="B48" s="95">
        <v>5</v>
      </c>
      <c r="C48" s="95" t="s">
        <v>260</v>
      </c>
      <c r="D48" t="str" cm="1">
        <f t="array" aca="1" ref="D48" ca="1">IF(C48="", "", IF(AND(ISNUMBER(INDIRECT(C48)), INDIRECT(C48)&lt;B48), INDIRECT(C48), ""))</f>
        <v/>
      </c>
      <c r="E48">
        <f t="shared" si="0"/>
        <v>47</v>
      </c>
    </row>
    <row r="49" spans="1:5" ht="15.6">
      <c r="A49" s="97">
        <v>7.4</v>
      </c>
      <c r="B49" s="95">
        <v>5</v>
      </c>
      <c r="C49" s="95" t="s">
        <v>262</v>
      </c>
      <c r="D49" t="str" cm="1">
        <f t="array" aca="1" ref="D49" ca="1">IF(C49="", "", IF(AND(ISNUMBER(INDIRECT(C49)), INDIRECT(C49)&lt;B49), INDIRECT(C49), ""))</f>
        <v/>
      </c>
      <c r="E49">
        <f t="shared" si="0"/>
        <v>48</v>
      </c>
    </row>
    <row r="50" spans="1:5" ht="15.6">
      <c r="A50" s="97">
        <v>7.5</v>
      </c>
      <c r="B50" s="95">
        <v>5</v>
      </c>
      <c r="C50" s="95" t="s">
        <v>264</v>
      </c>
      <c r="D50" t="str" cm="1">
        <f t="array" aca="1" ref="D50" ca="1">IF(C50="", "", IF(AND(ISNUMBER(INDIRECT(C50)), INDIRECT(C50)&lt;B50), INDIRECT(C50), ""))</f>
        <v/>
      </c>
      <c r="E50">
        <f t="shared" si="0"/>
        <v>49</v>
      </c>
    </row>
    <row r="51" spans="1:5" ht="15.6">
      <c r="A51" s="97">
        <v>7.6</v>
      </c>
      <c r="B51" s="95">
        <v>5</v>
      </c>
      <c r="C51" s="95" t="s">
        <v>265</v>
      </c>
      <c r="D51" t="str" cm="1">
        <f t="array" aca="1" ref="D51" ca="1">IF(C51="", "", IF(AND(ISNUMBER(INDIRECT(C51)), INDIRECT(C51)&lt;B51), INDIRECT(C51), ""))</f>
        <v/>
      </c>
      <c r="E51">
        <f t="shared" si="0"/>
        <v>50</v>
      </c>
    </row>
    <row r="52" spans="1:5" ht="15.6">
      <c r="A52" s="406">
        <v>8.1</v>
      </c>
      <c r="B52" s="407">
        <v>5</v>
      </c>
      <c r="C52" s="407" t="s">
        <v>485</v>
      </c>
      <c r="D52" t="str" cm="1">
        <f t="array" aca="1" ref="D52" ca="1">IF(C52="", "", IF(AND(ISNUMBER(INDIRECT(C52)), INDIRECT(C52)&lt;B52), INDIRECT(C52), ""))</f>
        <v/>
      </c>
      <c r="E52">
        <f t="shared" si="0"/>
        <v>51</v>
      </c>
    </row>
    <row r="53" spans="1:5" ht="15.6">
      <c r="A53" s="406">
        <v>8.1999999999999993</v>
      </c>
      <c r="B53" s="407">
        <v>5</v>
      </c>
      <c r="C53" s="407" t="s">
        <v>486</v>
      </c>
      <c r="D53" t="str" cm="1">
        <f t="array" aca="1" ref="D53" ca="1">IF(C53="", "", IF(AND(ISNUMBER(INDIRECT(C53)), INDIRECT(C53)&lt;B53), INDIRECT(C53), ""))</f>
        <v/>
      </c>
      <c r="E53">
        <f t="shared" si="0"/>
        <v>52</v>
      </c>
    </row>
    <row r="54" spans="1:5" ht="15.6">
      <c r="A54" s="406">
        <v>8.3000000000000007</v>
      </c>
      <c r="B54" s="407">
        <v>5</v>
      </c>
      <c r="C54" s="407" t="s">
        <v>266</v>
      </c>
      <c r="D54" t="str" cm="1">
        <f t="array" aca="1" ref="D54" ca="1">IF(C54="", "", IF(AND(ISNUMBER(INDIRECT(C54)), INDIRECT(C54)&lt;B54), INDIRECT(C54), ""))</f>
        <v/>
      </c>
      <c r="E54">
        <f t="shared" si="0"/>
        <v>53</v>
      </c>
    </row>
    <row r="55" spans="1:5" ht="15.6">
      <c r="A55" s="406">
        <v>8.4</v>
      </c>
      <c r="B55" s="407">
        <v>5</v>
      </c>
      <c r="C55" s="407" t="s">
        <v>487</v>
      </c>
      <c r="D55" t="str" cm="1">
        <f t="array" aca="1" ref="D55" ca="1">IF(C55="", "", IF(AND(ISNUMBER(INDIRECT(C55)), INDIRECT(C55)&lt;B55), INDIRECT(C55), ""))</f>
        <v/>
      </c>
      <c r="E55">
        <f t="shared" si="0"/>
        <v>54</v>
      </c>
    </row>
    <row r="56" spans="1:5" ht="15.6">
      <c r="A56" s="406">
        <v>8.5</v>
      </c>
      <c r="B56" s="407">
        <v>5</v>
      </c>
      <c r="C56" s="407" t="s">
        <v>488</v>
      </c>
      <c r="D56" t="str" cm="1">
        <f t="array" aca="1" ref="D56" ca="1">IF(C56="", "", IF(AND(ISNUMBER(INDIRECT(C56)), INDIRECT(C56)&lt;B56), INDIRECT(C56), ""))</f>
        <v/>
      </c>
      <c r="E56">
        <f t="shared" si="0"/>
        <v>55</v>
      </c>
    </row>
    <row r="57" spans="1:5" ht="15.6">
      <c r="A57" s="406">
        <v>8.6</v>
      </c>
      <c r="B57" s="407">
        <v>5</v>
      </c>
      <c r="C57" s="407" t="s">
        <v>489</v>
      </c>
      <c r="D57" t="str" cm="1">
        <f t="array" aca="1" ref="D57" ca="1">IF(C57="", "", IF(AND(ISNUMBER(INDIRECT(C57)), INDIRECT(C57)&lt;B57), INDIRECT(C57), ""))</f>
        <v/>
      </c>
      <c r="E57">
        <f t="shared" si="0"/>
        <v>56</v>
      </c>
    </row>
    <row r="58" spans="1:5" ht="15.6">
      <c r="A58" s="97">
        <v>9.1</v>
      </c>
      <c r="B58" s="95">
        <v>5</v>
      </c>
      <c r="C58" s="95" t="s">
        <v>267</v>
      </c>
      <c r="D58" t="str" cm="1">
        <f t="array" aca="1" ref="D58" ca="1">IF(C58="", "", IF(AND(ISNUMBER(INDIRECT(C58)), INDIRECT(C58)&lt;B58), INDIRECT(C58), ""))</f>
        <v/>
      </c>
      <c r="E58">
        <f t="shared" si="0"/>
        <v>57</v>
      </c>
    </row>
    <row r="59" spans="1:5" ht="15.6">
      <c r="A59" s="97">
        <v>9.1999999999999993</v>
      </c>
      <c r="B59" s="95">
        <v>5</v>
      </c>
      <c r="C59" s="95" t="s">
        <v>492</v>
      </c>
      <c r="D59" t="str" cm="1">
        <f t="array" aca="1" ref="D59" ca="1">IF(C59="", "", IF(AND(ISNUMBER(INDIRECT(C59)), INDIRECT(C59)&lt;B59), INDIRECT(C59), ""))</f>
        <v/>
      </c>
      <c r="E59">
        <f t="shared" si="0"/>
        <v>58</v>
      </c>
    </row>
    <row r="60" spans="1:5" ht="15.6">
      <c r="A60" s="97">
        <v>9.3000000000000007</v>
      </c>
      <c r="B60" s="95">
        <v>5</v>
      </c>
      <c r="C60" s="95" t="s">
        <v>493</v>
      </c>
      <c r="D60" t="str" cm="1">
        <f t="array" aca="1" ref="D60" ca="1">IF(C60="", "", IF(AND(ISNUMBER(INDIRECT(C60)), INDIRECT(C60)&lt;B60), INDIRECT(C60), ""))</f>
        <v/>
      </c>
      <c r="E60">
        <f t="shared" si="0"/>
        <v>59</v>
      </c>
    </row>
    <row r="61" spans="1:5" ht="15.6">
      <c r="A61" s="97">
        <v>9.4</v>
      </c>
      <c r="B61" s="95">
        <v>5</v>
      </c>
      <c r="C61" s="95" t="s">
        <v>494</v>
      </c>
      <c r="D61" t="str" cm="1">
        <f t="array" aca="1" ref="D61" ca="1">IF(C61="", "", IF(AND(ISNUMBER(INDIRECT(C61)), INDIRECT(C61)&lt;B61), INDIRECT(C61), ""))</f>
        <v/>
      </c>
      <c r="E61">
        <f t="shared" si="0"/>
        <v>60</v>
      </c>
    </row>
    <row r="62" spans="1:5" ht="15.6">
      <c r="A62" s="97">
        <v>9.5</v>
      </c>
      <c r="B62" s="95">
        <v>5</v>
      </c>
      <c r="C62" s="95" t="s">
        <v>495</v>
      </c>
      <c r="D62" t="str" cm="1">
        <f t="array" aca="1" ref="D62" ca="1">IF(C62="", "", IF(AND(ISNUMBER(INDIRECT(C62)), INDIRECT(C62)&lt;B62), INDIRECT(C62), ""))</f>
        <v/>
      </c>
      <c r="E62">
        <f t="shared" si="0"/>
        <v>61</v>
      </c>
    </row>
    <row r="63" spans="1:5" ht="15.6">
      <c r="A63" s="97">
        <v>9.6</v>
      </c>
      <c r="B63" s="95">
        <v>5</v>
      </c>
      <c r="C63" s="95" t="s">
        <v>496</v>
      </c>
      <c r="D63" t="str" cm="1">
        <f t="array" aca="1" ref="D63" ca="1">IF(C63="", "", IF(AND(ISNUMBER(INDIRECT(C63)), INDIRECT(C63)&lt;B63), INDIRECT(C63), ""))</f>
        <v/>
      </c>
      <c r="E63">
        <f t="shared" si="0"/>
        <v>62</v>
      </c>
    </row>
    <row r="64" spans="1:5" ht="15.6">
      <c r="A64" s="406" t="s">
        <v>268</v>
      </c>
      <c r="B64" s="407">
        <v>5</v>
      </c>
      <c r="C64" s="407" t="s">
        <v>497</v>
      </c>
      <c r="D64" t="str" cm="1">
        <f t="array" aca="1" ref="D64" ca="1">IF(C64="", "", IF(AND(ISNUMBER(INDIRECT(C64)), INDIRECT(C64)&lt;B64), INDIRECT(C64), ""))</f>
        <v/>
      </c>
      <c r="E64">
        <f t="shared" si="0"/>
        <v>63</v>
      </c>
    </row>
    <row r="65" spans="1:5" ht="15.6">
      <c r="A65" s="406" t="s">
        <v>269</v>
      </c>
      <c r="B65" s="407">
        <v>5</v>
      </c>
      <c r="C65" s="407" t="s">
        <v>498</v>
      </c>
      <c r="D65" t="str" cm="1">
        <f t="array" aca="1" ref="D65" ca="1">IF(C65="", "", IF(AND(ISNUMBER(INDIRECT(C65)), INDIRECT(C65)&lt;B65), INDIRECT(C65), ""))</f>
        <v/>
      </c>
      <c r="E65">
        <f t="shared" si="0"/>
        <v>64</v>
      </c>
    </row>
    <row r="66" spans="1:5" ht="15.6">
      <c r="A66" s="406">
        <v>10.199999999999999</v>
      </c>
      <c r="B66" s="407">
        <v>5</v>
      </c>
      <c r="C66" s="407" t="s">
        <v>499</v>
      </c>
      <c r="D66" t="str" cm="1">
        <f t="array" aca="1" ref="D66" ca="1">IF(C66="", "", IF(AND(ISNUMBER(INDIRECT(C66)), INDIRECT(C66)&lt;B66), INDIRECT(C66), ""))</f>
        <v/>
      </c>
      <c r="E66">
        <f t="shared" si="0"/>
        <v>65</v>
      </c>
    </row>
    <row r="67" spans="1:5" ht="15.6">
      <c r="A67" s="406">
        <v>10.3</v>
      </c>
      <c r="B67" s="407">
        <v>5</v>
      </c>
      <c r="C67" s="407" t="s">
        <v>500</v>
      </c>
      <c r="D67" t="str" cm="1">
        <f t="array" aca="1" ref="D67" ca="1">IF(C67="", "", IF(AND(ISNUMBER(INDIRECT(C67)), INDIRECT(C67)&lt;B67), INDIRECT(C67), ""))</f>
        <v/>
      </c>
      <c r="E67">
        <f t="shared" ref="E67:E80" si="1">IF(A67&lt;&gt;"",ROW()-ROW($A$2)+1,"")</f>
        <v>66</v>
      </c>
    </row>
    <row r="68" spans="1:5" ht="15.6">
      <c r="A68" s="406">
        <v>10.4</v>
      </c>
      <c r="B68" s="407">
        <v>5</v>
      </c>
      <c r="C68" s="407" t="s">
        <v>270</v>
      </c>
      <c r="D68" t="str" cm="1">
        <f t="array" aca="1" ref="D68" ca="1">IF(C68="", "", IF(AND(ISNUMBER(INDIRECT(C68)), INDIRECT(C68)&lt;B68), INDIRECT(C68), ""))</f>
        <v/>
      </c>
      <c r="E68">
        <f t="shared" si="1"/>
        <v>67</v>
      </c>
    </row>
    <row r="69" spans="1:5">
      <c r="D69" t="str" cm="1">
        <f t="array" aca="1" ref="D69" ca="1">IF(C69="", "", IF(AND(ISNUMBER(INDIRECT(C69)), INDIRECT(C69)&lt;B69), 1, 0))</f>
        <v/>
      </c>
      <c r="E69" t="str">
        <f t="shared" si="1"/>
        <v/>
      </c>
    </row>
    <row r="70" spans="1:5">
      <c r="D70" t="str" cm="1">
        <f t="array" aca="1" ref="D70" ca="1">IF(C70="", "", IF(AND(ISNUMBER(INDIRECT(C70)), INDIRECT(C70)&lt;B70), 1, 0))</f>
        <v/>
      </c>
      <c r="E70" t="str">
        <f t="shared" si="1"/>
        <v/>
      </c>
    </row>
    <row r="71" spans="1:5">
      <c r="D71" t="str" cm="1">
        <f t="array" aca="1" ref="D71" ca="1">IF(C71="", "", IF(AND(ISNUMBER(INDIRECT(C71)), INDIRECT(C71)&lt;B71), 1, 0))</f>
        <v/>
      </c>
      <c r="E71" t="str">
        <f t="shared" si="1"/>
        <v/>
      </c>
    </row>
    <row r="72" spans="1:5">
      <c r="D72" t="str" cm="1">
        <f t="array" aca="1" ref="D72" ca="1">IF(C72="", "", IF(AND(ISNUMBER(INDIRECT(C72)), INDIRECT(C72)&lt;B72), 1, 0))</f>
        <v/>
      </c>
      <c r="E72" t="str">
        <f t="shared" si="1"/>
        <v/>
      </c>
    </row>
    <row r="73" spans="1:5">
      <c r="D73" t="str" cm="1">
        <f t="array" aca="1" ref="D73" ca="1">IF(C73="", "", IF(AND(ISNUMBER(INDIRECT(C73)), INDIRECT(C73)&lt;B73), 1, 0))</f>
        <v/>
      </c>
      <c r="E73" t="str">
        <f t="shared" si="1"/>
        <v/>
      </c>
    </row>
    <row r="74" spans="1:5">
      <c r="D74" t="str" cm="1">
        <f t="array" aca="1" ref="D74" ca="1">IF(C74="", "", IF(AND(ISNUMBER(INDIRECT(C74)), INDIRECT(C74)&lt;B74), 1, 0))</f>
        <v/>
      </c>
      <c r="E74" t="str">
        <f t="shared" si="1"/>
        <v/>
      </c>
    </row>
    <row r="75" spans="1:5">
      <c r="D75" t="str" cm="1">
        <f t="array" aca="1" ref="D75" ca="1">IF(C75="", "", IF(AND(ISNUMBER(INDIRECT(C75)), INDIRECT(C75)&lt;B75), 1, 0))</f>
        <v/>
      </c>
      <c r="E75" t="str">
        <f t="shared" si="1"/>
        <v/>
      </c>
    </row>
    <row r="76" spans="1:5">
      <c r="D76" t="str" cm="1">
        <f t="array" aca="1" ref="D76" ca="1">IF(C76="", "", IF(AND(ISNUMBER(INDIRECT(C76)), INDIRECT(C76)&lt;B76), 1, 0))</f>
        <v/>
      </c>
      <c r="E76" t="str">
        <f t="shared" si="1"/>
        <v/>
      </c>
    </row>
    <row r="77" spans="1:5">
      <c r="D77" t="str" cm="1">
        <f t="array" aca="1" ref="D77" ca="1">IF(C77="", "", IF(AND(ISNUMBER(INDIRECT(C77)), INDIRECT(C77)&lt;B77), 1, 0))</f>
        <v/>
      </c>
      <c r="E77" t="str">
        <f t="shared" si="1"/>
        <v/>
      </c>
    </row>
    <row r="78" spans="1:5">
      <c r="D78" t="str" cm="1">
        <f t="array" aca="1" ref="D78" ca="1">IF(C78="", "", IF(AND(ISNUMBER(INDIRECT(C78)), INDIRECT(C78)&lt;B78), 1, 0))</f>
        <v/>
      </c>
      <c r="E78" t="str">
        <f t="shared" si="1"/>
        <v/>
      </c>
    </row>
    <row r="79" spans="1:5">
      <c r="D79" t="str" cm="1">
        <f t="array" aca="1" ref="D79" ca="1">IF(C79="", "", IF(AND(ISNUMBER(INDIRECT(C79)), INDIRECT(C79)&lt;B79), 1, 0))</f>
        <v/>
      </c>
      <c r="E79" t="str">
        <f t="shared" si="1"/>
        <v/>
      </c>
    </row>
    <row r="80" spans="1:5">
      <c r="D80" t="str" cm="1">
        <f t="array" aca="1" ref="D80" ca="1">IF(C80="", "", IF(AND(ISNUMBER(INDIRECT(C80)), INDIRECT(C80)&lt;B80), 1, 0))</f>
        <v/>
      </c>
      <c r="E80" t="str">
        <f t="shared" si="1"/>
        <v/>
      </c>
    </row>
  </sheetData>
  <sheetProtection formatCells="0" formatColumns="0" formatRows="0"/>
  <phoneticPr fontId="58"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15</vt:i4>
      </vt:variant>
    </vt:vector>
  </HeadingPairs>
  <TitlesOfParts>
    <vt:vector size="22" baseType="lpstr">
      <vt:lpstr>Completion Instructions</vt:lpstr>
      <vt:lpstr>Cover Page</vt:lpstr>
      <vt:lpstr>Code of Ethics</vt:lpstr>
      <vt:lpstr>Information Page</vt:lpstr>
      <vt:lpstr>SECOR Protocol</vt:lpstr>
      <vt:lpstr>Scoring Summary</vt:lpstr>
      <vt:lpstr>Hide</vt:lpstr>
      <vt:lpstr>'SECOR Protocol'!_Hlk105770817</vt:lpstr>
      <vt:lpstr>'SECOR Protocol'!_Hlk105770899</vt:lpstr>
      <vt:lpstr>'SECOR Protocol'!_Hlk105770950</vt:lpstr>
      <vt:lpstr>'SECOR Protocol'!_Hlk105772718</vt:lpstr>
      <vt:lpstr>'SECOR Protocol'!_Hlk105786033</vt:lpstr>
      <vt:lpstr>'SECOR Protocol'!_Hlk105786368</vt:lpstr>
      <vt:lpstr>'SECOR Protocol'!_Hlk530031251</vt:lpstr>
      <vt:lpstr>'SECOR Protocol'!_Hlk530031334</vt:lpstr>
      <vt:lpstr>'SECOR Protocol'!_Hlk530032580</vt:lpstr>
      <vt:lpstr>'SECOR Protocol'!_Hlk530033096</vt:lpstr>
      <vt:lpstr>'SECOR Protocol'!_Hlk530033537</vt:lpstr>
      <vt:lpstr>'SECOR Protocol'!_Hlk530983707</vt:lpstr>
      <vt:lpstr>'SECOR Protocol'!_Hlk530985001</vt:lpstr>
      <vt:lpstr>'Information Page'!Text1</vt:lpstr>
      <vt:lpstr>'Scoring Summary'!Text10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Carola von Sass</dc:creator>
  <cp:lastModifiedBy>Carola von Sass</cp:lastModifiedBy>
  <cp:lastPrinted>2026-02-10T21:06:35Z</cp:lastPrinted>
  <dcterms:created xsi:type="dcterms:W3CDTF">2025-10-31T17:15:34Z</dcterms:created>
  <dcterms:modified xsi:type="dcterms:W3CDTF">2026-07-10T18:34:06Z</dcterms:modified>
</cp:coreProperties>
</file>